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cewen\Desktop\Laub 2019\pa 202\"/>
    </mc:Choice>
  </mc:AlternateContent>
  <xr:revisionPtr revIDLastSave="0" documentId="8_{D09AEA2C-6810-4A8E-BAA5-9E1C0F846A13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9330" yWindow="1710" windowWidth="13860" windowHeight="11385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F23" i="4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1" i="8" l="1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<sst xmlns="http://schemas.openxmlformats.org/spreadsheetml/2006/main" count="29554" uniqueCount="7506">
  <si>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</si>
  <si>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</si>
  <si>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</si>
  <si>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</si>
  <si>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</si>
  <si>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</si>
  <si>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</si>
  <si>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</si>
  <si>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</si>
  <si>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</si>
  <si>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</si>
  <si>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</si>
  <si>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</si>
  <si>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</si>
  <si>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</si>
  <si>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</si>
  <si>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</si>
  <si>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</si>
  <si>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</si>
  <si>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</si>
  <si>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</si>
  <si>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</si>
  <si>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</si>
  <si>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</si>
  <si>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</si>
  <si>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</si>
  <si>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</si>
  <si>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</si>
  <si>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</si>
  <si>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</si>
  <si>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</si>
  <si>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</si>
  <si>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</si>
  <si>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</si>
  <si>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</si>
  <si>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</si>
  <si>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</si>
  <si>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</si>
  <si>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</si>
  <si>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</si>
  <si>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</si>
  <si>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</si>
  <si>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</si>
  <si>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</si>
  <si>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</si>
  <si>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</si>
  <si>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</si>
  <si>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</si>
  <si>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</si>
  <si>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</si>
  <si>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</si>
  <si>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</si>
  <si>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</si>
  <si>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</si>
  <si>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</si>
  <si>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</si>
  <si>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</si>
  <si>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</si>
  <si>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</si>
  <si>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</si>
  <si>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</si>
  <si>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</si>
  <si>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</si>
  <si>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</si>
  <si>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</si>
  <si>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</si>
  <si>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</si>
  <si>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</si>
  <si>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</si>
  <si>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</si>
  <si>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</si>
  <si>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</si>
  <si>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</si>
  <si>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</si>
  <si>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</si>
  <si>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</si>
  <si>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</si>
  <si>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</si>
  <si>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</si>
  <si>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</si>
  <si>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</si>
  <si>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</si>
  <si>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</si>
  <si>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</si>
  <si>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</si>
  <si>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</si>
  <si>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</si>
  <si>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</si>
  <si>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</si>
  <si>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</si>
  <si>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</si>
  <si>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</si>
  <si>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</si>
  <si>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</si>
  <si>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</si>
  <si>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</si>
  <si>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</si>
  <si>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</si>
  <si>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</si>
  <si>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</si>
  <si>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</si>
  <si>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</si>
  <si>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</si>
  <si>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</si>
  <si>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</si>
  <si>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</si>
  <si>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</si>
  <si>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</si>
  <si>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</si>
  <si>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</si>
  <si>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</si>
  <si>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</si>
  <si>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</si>
  <si>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</si>
  <si>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</si>
  <si>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</si>
  <si>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</si>
  <si>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</si>
  <si>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</si>
  <si>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</si>
  <si>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</si>
  <si>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</si>
  <si>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</si>
  <si>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</si>
  <si>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</si>
  <si>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</si>
  <si>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</si>
  <si>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</si>
  <si>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</si>
  <si>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</si>
  <si>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</si>
  <si>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</si>
  <si>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</si>
  <si>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</si>
  <si>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</si>
  <si>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</si>
  <si>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</si>
  <si>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</si>
  <si>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</si>
  <si>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</si>
  <si>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</si>
  <si>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</si>
  <si>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</si>
  <si>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</si>
  <si>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</si>
  <si>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</si>
  <si>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</si>
  <si>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</si>
  <si>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</si>
  <si>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</si>
  <si>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</si>
  <si>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</si>
  <si>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</si>
  <si>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</si>
  <si>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</si>
  <si>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</si>
  <si>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</si>
  <si>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</si>
  <si>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</si>
  <si>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</si>
  <si>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</si>
  <si>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</si>
  <si>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</si>
  <si>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</si>
  <si>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</si>
  <si>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</si>
  <si>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</si>
  <si>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</si>
  <si>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</si>
  <si>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</si>
  <si>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</si>
  <si>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</si>
  <si>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</si>
  <si>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</si>
  <si>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</si>
  <si>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</si>
  <si>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</si>
  <si>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</si>
  <si>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</si>
  <si>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</si>
  <si>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</si>
  <si>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</si>
  <si>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</si>
  <si>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</si>
  <si>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</si>
  <si>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</si>
  <si>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</si>
  <si>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</si>
  <si>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</si>
  <si>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</si>
  <si>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</si>
  <si>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</si>
  <si>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</si>
  <si>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</si>
  <si>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</si>
  <si>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</si>
  <si>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</si>
  <si>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</si>
  <si>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</si>
  <si>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</si>
  <si>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</si>
  <si>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</si>
  <si>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</si>
  <si>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</si>
  <si>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</si>
  <si>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</si>
  <si>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</si>
  <si>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</si>
  <si>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</si>
  <si>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</si>
  <si>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</si>
  <si>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</si>
  <si>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</si>
  <si>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</si>
  <si>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</si>
  <si>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</si>
  <si>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</si>
  <si>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</si>
  <si>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</si>
  <si>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</si>
  <si>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</si>
  <si>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</si>
  <si>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</si>
  <si>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</si>
  <si>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</si>
  <si>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</si>
  <si>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</si>
  <si>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</si>
  <si>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</si>
  <si>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</si>
  <si>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</si>
  <si>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</si>
  <si>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</si>
  <si>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</si>
  <si>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</si>
  <si>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</si>
  <si>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</si>
  <si>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</si>
  <si>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</si>
  <si>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</si>
  <si>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</si>
  <si>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</si>
  <si>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</si>
  <si>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</si>
  <si>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</si>
  <si>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</si>
  <si>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</si>
  <si>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</si>
  <si>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</si>
  <si>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</si>
  <si>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</si>
  <si>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</si>
  <si>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</si>
  <si>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</si>
  <si>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</si>
  <si>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</si>
  <si>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</si>
  <si>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</si>
  <si>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</si>
  <si>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</si>
  <si>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</si>
  <si>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</si>
  <si>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</si>
  <si>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</si>
  <si>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</si>
  <si>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</si>
  <si>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</si>
  <si>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</si>
  <si>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</si>
  <si>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</si>
  <si>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</si>
  <si>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</si>
  <si>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</si>
  <si>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</si>
  <si>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</si>
  <si>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</si>
  <si>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</si>
  <si>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</si>
  <si>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</si>
  <si>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</si>
  <si>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</si>
  <si>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</si>
  <si>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</si>
  <si>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</si>
  <si>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</si>
  <si>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</si>
  <si>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</si>
  <si>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</si>
  <si>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</si>
  <si>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</si>
  <si>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</si>
  <si>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</si>
  <si>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</si>
  <si>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</si>
  <si>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</si>
  <si>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</si>
  <si>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</si>
  <si>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</si>
  <si>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</si>
  <si>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</si>
  <si>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</si>
  <si>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</si>
  <si>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</si>
  <si>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</si>
  <si>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</si>
  <si>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</si>
  <si>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</si>
  <si>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</si>
  <si>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</si>
  <si>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</si>
  <si>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</si>
  <si>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</si>
  <si>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</si>
  <si>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</si>
  <si>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</si>
  <si>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</si>
  <si>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</si>
  <si>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</si>
  <si>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</si>
  <si>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</si>
  <si>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</si>
  <si>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</si>
  <si>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</si>
  <si>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</si>
  <si>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</si>
  <si>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</si>
  <si>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</si>
  <si>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</si>
  <si>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</si>
  <si>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</si>
  <si>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</si>
  <si>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</si>
  <si>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</si>
  <si>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</si>
  <si>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</si>
  <si>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</si>
  <si>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</si>
  <si>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</si>
  <si>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</si>
  <si>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</si>
  <si>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</si>
  <si>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</si>
  <si>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</si>
  <si>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</si>
  <si>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</si>
  <si>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</si>
  <si>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</si>
  <si>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</si>
  <si>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</si>
  <si>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</si>
  <si>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</si>
  <si>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</si>
  <si>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</si>
  <si>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</si>
  <si>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</si>
  <si>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</si>
  <si>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</si>
  <si>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</si>
  <si>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</si>
  <si>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</si>
  <si>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</si>
  <si>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</si>
  <si>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</si>
  <si>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</si>
  <si>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</si>
  <si>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</si>
  <si>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</si>
  <si>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</si>
  <si>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</si>
  <si>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</si>
  <si>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</si>
  <si>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</si>
  <si>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</si>
  <si>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</si>
  <si>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</si>
  <si>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</si>
  <si>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</si>
  <si>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</si>
  <si>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</si>
  <si>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</si>
  <si>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</si>
  <si>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</si>
  <si>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</si>
  <si>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</si>
  <si>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</si>
  <si>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</si>
  <si>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</si>
  <si>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</si>
  <si>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</si>
  <si>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</si>
  <si>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</si>
  <si>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</si>
  <si>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</si>
  <si>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</si>
  <si>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</si>
  <si>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</si>
  <si>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</si>
  <si>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</si>
  <si>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</si>
  <si>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</si>
  <si>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</si>
  <si>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</si>
  <si>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</si>
  <si>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</si>
  <si>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</si>
  <si>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</si>
  <si>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</si>
  <si>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</si>
  <si>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</si>
  <si>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</si>
  <si>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</si>
  <si>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</si>
  <si>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</si>
  <si>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</si>
  <si>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</si>
  <si>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</si>
  <si>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</si>
  <si>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</si>
  <si>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</si>
  <si>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</si>
  <si>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</si>
  <si>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</si>
  <si>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</si>
  <si>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</si>
  <si>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</si>
  <si>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</si>
  <si>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</si>
  <si>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</si>
  <si>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</si>
  <si>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</si>
  <si>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</si>
  <si>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</si>
  <si>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</si>
  <si>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</si>
  <si>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</si>
  <si>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</si>
  <si>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</si>
  <si>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</si>
  <si>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</si>
  <si>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</si>
  <si>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</si>
  <si>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</si>
  <si>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</si>
  <si>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</si>
  <si>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</si>
  <si>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</si>
  <si>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</si>
  <si>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</si>
  <si>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</si>
  <si>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</si>
  <si>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</si>
  <si>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</si>
  <si>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</si>
  <si>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</si>
  <si>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</si>
  <si>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</si>
  <si>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</si>
  <si>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</si>
  <si>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</si>
  <si>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</si>
  <si>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</si>
  <si>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</si>
  <si>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</si>
  <si>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</si>
  <si>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</si>
  <si>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</si>
  <si>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</si>
  <si>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</si>
  <si>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</si>
  <si>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</si>
  <si>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</si>
  <si>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</si>
  <si>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</si>
  <si>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</si>
  <si>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</si>
  <si>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</si>
  <si>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</si>
  <si>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</si>
  <si>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</si>
  <si>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</si>
  <si>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</si>
  <si>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</si>
  <si>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</si>
  <si>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</si>
  <si>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</si>
  <si>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</si>
  <si>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</si>
  <si>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</si>
  <si>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</si>
  <si>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</si>
  <si>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</si>
  <si>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</si>
  <si>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</si>
  <si>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</si>
  <si>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</si>
  <si>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</si>
  <si>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</si>
  <si>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</si>
  <si>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</si>
  <si>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</si>
  <si>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</si>
  <si>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</si>
  <si>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</si>
  <si>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</si>
  <si>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</si>
  <si>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</si>
  <si>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</si>
  <si>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</si>
  <si>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</si>
  <si>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</si>
  <si>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</si>
  <si>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</si>
  <si>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</si>
  <si>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</si>
  <si>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</si>
  <si>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</si>
  <si>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</si>
  <si>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</si>
  <si>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</si>
  <si>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</si>
  <si>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</si>
  <si>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</si>
  <si>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</si>
  <si>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</si>
  <si>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</si>
  <si>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</si>
  <si>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</si>
  <si>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</si>
  <si>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</si>
  <si>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</si>
  <si>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</si>
  <si>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</si>
  <si>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</si>
  <si>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</si>
  <si>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</si>
  <si>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</si>
  <si>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</si>
  <si>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</si>
  <si>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</si>
  <si>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</si>
  <si>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</si>
  <si>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</si>
  <si>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</si>
  <si>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</si>
  <si>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</si>
  <si>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</si>
  <si>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</si>
  <si>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</si>
  <si>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</si>
  <si>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</si>
  <si>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</si>
  <si>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</si>
  <si>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</si>
  <si>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</si>
  <si>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</si>
  <si>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</si>
  <si>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</si>
  <si>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</si>
  <si>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</si>
  <si>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</si>
  <si>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</si>
  <si>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</si>
  <si>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</si>
  <si>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</si>
  <si>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</si>
  <si>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</si>
  <si>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</si>
  <si>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</si>
  <si>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</si>
  <si>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</si>
  <si>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</si>
  <si>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</si>
  <si>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</si>
  <si>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</si>
  <si>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</si>
  <si>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</si>
  <si>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</si>
  <si>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</si>
  <si>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</si>
  <si>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</si>
  <si>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</si>
  <si>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</si>
  <si>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</si>
  <si>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</si>
  <si>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</si>
  <si>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</si>
  <si>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</si>
  <si>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</si>
  <si>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</si>
  <si>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</si>
  <si>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</si>
  <si>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</si>
  <si>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</si>
  <si>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</si>
  <si>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</si>
  <si>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</si>
  <si>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</si>
  <si>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</si>
  <si>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</si>
  <si>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</si>
  <si>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</si>
  <si>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</si>
  <si>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</si>
  <si>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</si>
  <si>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</si>
  <si>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</si>
  <si>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</si>
  <si>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</si>
  <si>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</si>
  <si>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</si>
  <si>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</si>
  <si>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</si>
  <si>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</si>
  <si>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</si>
  <si>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</si>
  <si>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</si>
  <si>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</si>
  <si>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</si>
  <si>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</si>
  <si>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</si>
  <si>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</si>
  <si>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</si>
  <si>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</si>
  <si>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</si>
  <si>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</si>
  <si>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</si>
  <si>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</si>
  <si>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</si>
  <si>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</si>
  <si>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</si>
  <si>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</si>
  <si>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</si>
  <si>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</si>
  <si>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</si>
  <si>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</si>
  <si>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</si>
  <si>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</si>
  <si>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</si>
  <si>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</si>
  <si>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</si>
  <si>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</si>
  <si>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</si>
  <si>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</si>
  <si>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</si>
  <si>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</si>
  <si>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</si>
  <si>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</si>
  <si>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</si>
  <si>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</si>
  <si>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</si>
  <si>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</si>
  <si>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</si>
  <si>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</si>
  <si>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</si>
  <si>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</si>
  <si>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</si>
  <si>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</si>
  <si>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</si>
  <si>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</si>
  <si>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</si>
  <si>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</si>
  <si>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</si>
  <si>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</si>
  <si>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</si>
  <si>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</si>
  <si>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</si>
  <si>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</si>
  <si>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</si>
  <si>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</si>
  <si>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</si>
  <si>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</si>
  <si>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</si>
  <si>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</si>
  <si>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</si>
  <si>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</si>
  <si>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</si>
  <si>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</si>
  <si>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</si>
  <si>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</si>
  <si>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</si>
  <si>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</si>
  <si>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</si>
  <si>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</si>
  <si>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</si>
  <si>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</si>
  <si>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</si>
  <si>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</si>
  <si>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</si>
  <si>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</si>
  <si>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</si>
  <si>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</si>
  <si>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</si>
  <si>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</si>
  <si>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</si>
  <si>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</si>
  <si>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</si>
  <si>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</si>
  <si>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</si>
  <si>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</si>
  <si>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</si>
  <si>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</si>
  <si>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</si>
  <si>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</si>
  <si>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</si>
  <si>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</si>
  <si>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</si>
  <si>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</si>
  <si>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</si>
  <si>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</si>
  <si>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</si>
  <si>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</si>
  <si>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</si>
  <si>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</si>
  <si>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</si>
  <si>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</si>
  <si>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</si>
  <si>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</si>
  <si>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</si>
  <si>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</si>
  <si>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</si>
  <si>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</si>
  <si>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</si>
  <si>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</si>
  <si>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</si>
  <si>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</si>
  <si>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</si>
  <si>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</si>
  <si>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</si>
  <si>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</si>
  <si>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</si>
  <si>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</si>
  <si>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</si>
  <si>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</si>
  <si>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</si>
  <si>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</si>
  <si>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</si>
  <si>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</si>
  <si>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</si>
  <si>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</si>
  <si>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</si>
  <si>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</si>
  <si>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</si>
  <si>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</si>
  <si>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</si>
  <si>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</si>
  <si>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</si>
  <si>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</si>
  <si>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</si>
  <si>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</si>
  <si>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</si>
  <si>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</si>
  <si>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</si>
  <si>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</si>
  <si>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</si>
  <si>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</si>
  <si>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</si>
  <si>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</si>
  <si>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</si>
  <si>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</si>
  <si>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</si>
  <si>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</si>
  <si>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</si>
  <si>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</si>
  <si>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</si>
  <si>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</si>
  <si>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</si>
  <si>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</si>
  <si>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</si>
  <si>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</si>
  <si>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</si>
  <si>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</si>
  <si>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</si>
  <si>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</si>
  <si>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</si>
  <si>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</si>
  <si>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</si>
  <si>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</si>
  <si>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</si>
  <si>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</si>
  <si>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</si>
  <si>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</si>
  <si>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</si>
  <si>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</si>
  <si>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</si>
  <si>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</si>
  <si>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</si>
  <si>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</si>
  <si>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</si>
  <si>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</si>
  <si>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</si>
  <si>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</si>
  <si>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</si>
  <si>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</si>
  <si>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</si>
  <si>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</si>
  <si>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</si>
  <si>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</si>
  <si>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</si>
  <si>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</si>
  <si>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</si>
  <si>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</si>
  <si>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</si>
  <si>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</si>
  <si>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</si>
  <si>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</si>
  <si>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</si>
  <si>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</si>
  <si>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</si>
  <si>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</si>
  <si>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</si>
  <si>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</si>
  <si>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</si>
  <si>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</si>
  <si>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</si>
  <si>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</si>
  <si>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</si>
  <si>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</si>
  <si>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</si>
  <si>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</si>
  <si>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</si>
  <si>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</si>
  <si>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</si>
  <si>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</si>
  <si>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</si>
  <si>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</si>
  <si>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</si>
  <si>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</si>
  <si>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</si>
  <si>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</si>
  <si>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</si>
  <si>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</si>
  <si>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</si>
  <si>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</si>
  <si>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</si>
  <si>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</si>
  <si>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</si>
  <si>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</si>
  <si>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</si>
  <si>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</si>
  <si>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</si>
  <si>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</si>
  <si>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</si>
  <si>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</si>
  <si>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</si>
  <si>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</si>
  <si>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</si>
  <si>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</si>
  <si>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</si>
  <si>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</si>
  <si>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</si>
  <si>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</si>
  <si>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</si>
  <si>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</si>
  <si>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</si>
  <si>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</si>
  <si>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</si>
  <si>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</si>
  <si>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</si>
  <si>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</si>
  <si>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</si>
  <si>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</si>
  <si>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</si>
  <si>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</si>
  <si>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</si>
  <si>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</si>
  <si>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</si>
  <si>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</si>
  <si>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</si>
  <si>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</si>
  <si>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</si>
  <si>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</si>
  <si>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</si>
  <si>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</si>
  <si>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</si>
  <si>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</si>
  <si>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</si>
  <si>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</si>
  <si>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</si>
  <si>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</si>
  <si>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</si>
  <si>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</si>
  <si>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</si>
  <si>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</si>
  <si>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</si>
  <si>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</si>
  <si>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</si>
  <si>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</si>
  <si>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</si>
  <si>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</si>
  <si>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</si>
  <si>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</si>
  <si>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</si>
  <si>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</si>
  <si>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</si>
  <si>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</si>
  <si>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</si>
  <si>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</si>
  <si>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</si>
  <si>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</si>
  <si>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</si>
  <si>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</si>
  <si>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</si>
  <si>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</si>
  <si>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</si>
  <si>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</si>
  <si>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</si>
  <si>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</si>
  <si>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</si>
  <si>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</si>
  <si>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</si>
  <si>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</si>
  <si>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</si>
  <si>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</si>
  <si>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</si>
  <si>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</si>
  <si>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</si>
  <si>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</si>
  <si>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</si>
  <si>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</si>
  <si>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</si>
  <si>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</si>
  <si>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</si>
  <si>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</si>
  <si>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</si>
  <si>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</si>
  <si>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</si>
  <si>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</si>
  <si>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</si>
  <si>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</si>
  <si>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</si>
  <si>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</si>
  <si>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</si>
  <si>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</si>
  <si>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</si>
  <si>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</si>
  <si>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</si>
  <si>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</si>
  <si>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</si>
  <si>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</si>
  <si>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</si>
  <si>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</si>
  <si>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</si>
  <si>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</si>
  <si>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</si>
  <si>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</si>
  <si>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</si>
  <si>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</si>
  <si>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</si>
  <si>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</si>
  <si>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</si>
  <si>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</si>
  <si>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</si>
  <si>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</si>
  <si>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</si>
  <si>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</si>
  <si>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</si>
  <si>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</si>
  <si>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</si>
  <si>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</si>
  <si>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</si>
  <si>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</si>
  <si>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</si>
  <si>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</si>
  <si>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</si>
  <si>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</si>
  <si>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</si>
  <si>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</si>
  <si>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</si>
  <si>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</si>
  <si>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</si>
  <si>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</si>
  <si>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</si>
  <si>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</si>
  <si>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</si>
  <si>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</si>
  <si>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</si>
  <si>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</si>
  <si>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</si>
  <si>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</si>
  <si>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</si>
  <si>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</si>
  <si>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</si>
  <si>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</si>
  <si>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</si>
  <si>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</si>
  <si>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</si>
  <si>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</si>
  <si>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</si>
  <si>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</si>
  <si>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</si>
  <si>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</si>
  <si>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</si>
  <si>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</si>
  <si>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</si>
  <si>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</si>
  <si>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</si>
  <si>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</si>
  <si>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</si>
  <si>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</si>
  <si>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</si>
  <si>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</si>
  <si>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</si>
  <si>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</si>
  <si>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</si>
  <si>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</si>
  <si>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</si>
  <si>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</si>
  <si>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</si>
  <si>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</si>
  <si>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</si>
  <si>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</si>
  <si>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</si>
  <si>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</si>
  <si>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</si>
  <si>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</si>
  <si>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</si>
  <si>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</si>
  <si>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</si>
  <si>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</si>
  <si>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</si>
  <si>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</si>
  <si>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</si>
  <si>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</si>
  <si>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</si>
  <si>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</si>
  <si>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</si>
  <si>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</si>
  <si>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</si>
  <si>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</si>
  <si>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</si>
  <si>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</si>
  <si>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</si>
  <si>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</si>
  <si>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</si>
  <si>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</si>
  <si>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</si>
  <si>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</si>
  <si>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</si>
  <si>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</si>
  <si>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</si>
  <si>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</si>
  <si>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</si>
  <si>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</si>
  <si>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</si>
  <si>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</si>
  <si>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</si>
  <si>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</si>
  <si>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</si>
  <si>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</si>
  <si>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</si>
  <si>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</si>
  <si>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</si>
  <si>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</si>
  <si>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</si>
  <si>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</si>
  <si>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</si>
  <si>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</si>
  <si>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</si>
  <si>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</si>
  <si>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</si>
  <si>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</si>
  <si>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</si>
  <si>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</si>
  <si>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</si>
  <si>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</si>
  <si>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</si>
  <si>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</si>
  <si>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</si>
  <si>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</si>
  <si>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</si>
  <si>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</si>
  <si>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</si>
  <si>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</si>
  <si>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</si>
  <si>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</si>
  <si>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</si>
  <si>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</si>
  <si>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</si>
  <si>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</si>
  <si>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</si>
  <si>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</si>
  <si>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</si>
  <si>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</si>
  <si>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</si>
  <si>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</si>
  <si>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</si>
  <si>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</si>
  <si>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</si>
  <si>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</si>
  <si>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</si>
  <si>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</si>
  <si>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</si>
  <si>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</si>
  <si>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</si>
  <si>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</si>
  <si>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</si>
  <si>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</si>
  <si>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</si>
  <si>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</si>
  <si>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</si>
  <si>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</si>
  <si>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</si>
  <si>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</si>
  <si>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</si>
  <si>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</si>
  <si>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</si>
  <si>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</si>
  <si>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</si>
  <si>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</si>
  <si>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</si>
  <si>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</si>
  <si>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</si>
  <si>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</si>
  <si>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</si>
  <si>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</si>
  <si>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</si>
  <si>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</si>
  <si>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</si>
  <si>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</si>
  <si>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</si>
  <si>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</si>
  <si>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</si>
  <si>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</si>
  <si>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</si>
  <si>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</si>
  <si>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</si>
  <si>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</si>
  <si>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</si>
  <si>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</si>
  <si>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</si>
  <si>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</si>
  <si>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</si>
  <si>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</si>
  <si>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</si>
  <si>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</si>
  <si>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</si>
  <si>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</si>
  <si>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</si>
  <si>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</si>
  <si>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</si>
  <si>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</si>
  <si>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</si>
  <si>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</si>
  <si>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</si>
  <si>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</si>
  <si>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</si>
  <si>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</si>
  <si>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</si>
  <si>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</si>
  <si>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</si>
  <si>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</si>
  <si>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</si>
  <si>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</si>
  <si>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</si>
  <si>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</si>
  <si>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</si>
  <si>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</si>
  <si>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</si>
  <si>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</si>
  <si>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</si>
  <si>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</si>
  <si>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</si>
  <si>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</si>
  <si>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</si>
  <si>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</si>
  <si>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</si>
  <si>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</si>
  <si>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</si>
  <si>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</si>
  <si>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</si>
  <si>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</si>
  <si>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</si>
  <si>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</si>
  <si>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</si>
  <si>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</si>
  <si>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</si>
  <si>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</si>
  <si>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</si>
  <si>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</si>
  <si>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</si>
  <si>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</si>
  <si>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</si>
  <si>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</si>
  <si>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</si>
  <si>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</si>
  <si>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</si>
  <si>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</si>
  <si>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</si>
  <si>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</si>
  <si>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</si>
  <si>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</si>
  <si>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</si>
  <si>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</si>
  <si>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</si>
  <si>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</si>
  <si>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</si>
  <si>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</si>
  <si>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</si>
  <si>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</si>
  <si>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</si>
  <si>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</si>
  <si>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</si>
  <si>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</si>
  <si>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</si>
  <si>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</si>
  <si>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</si>
  <si>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</si>
  <si>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</si>
  <si>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</si>
  <si>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</si>
  <si>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</si>
  <si>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</si>
  <si>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</si>
  <si>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</si>
  <si>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</si>
  <si>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</si>
  <si>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</si>
  <si>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</si>
  <si>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</si>
  <si>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</si>
  <si>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</si>
  <si>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</si>
  <si>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</si>
  <si>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</si>
  <si>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</si>
  <si>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</si>
  <si>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</si>
  <si>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</si>
  <si>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</si>
  <si>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</si>
  <si>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</si>
  <si>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</si>
  <si>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</si>
  <si>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</si>
  <si>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</si>
  <si>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</si>
  <si>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</si>
  <si>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</si>
  <si>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</si>
  <si>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</si>
  <si>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</si>
  <si>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</si>
  <si>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</si>
  <si>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</si>
  <si>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</si>
  <si>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</si>
  <si>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</si>
  <si>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</si>
  <si>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</si>
  <si>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</si>
  <si>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</si>
  <si>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</si>
  <si>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</si>
  <si>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</si>
  <si>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</si>
  <si>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</si>
  <si>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</si>
  <si>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</si>
  <si>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</si>
  <si>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</si>
  <si>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</si>
  <si>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</si>
  <si>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</si>
  <si>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</si>
  <si>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</si>
  <si>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</si>
  <si>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</si>
  <si>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</si>
  <si>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</si>
  <si>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</si>
  <si>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</si>
  <si>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</si>
  <si>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</si>
  <si>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</si>
  <si>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</si>
  <si>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</si>
  <si>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</si>
  <si>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</si>
  <si>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</si>
  <si>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</si>
  <si>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</si>
  <si>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</si>
  <si>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</si>
  <si>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</si>
  <si>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</si>
  <si>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</si>
  <si>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</si>
  <si>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</si>
  <si>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</si>
  <si>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</si>
  <si>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</si>
  <si>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</si>
  <si>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</si>
  <si>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</si>
  <si>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</si>
  <si>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</si>
  <si>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</si>
  <si>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</si>
  <si>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</si>
  <si>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</si>
  <si>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</si>
  <si>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</si>
  <si>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</si>
  <si>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</si>
  <si>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</si>
  <si>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</si>
  <si>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</si>
  <si>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</si>
  <si>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</si>
  <si>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</si>
  <si>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</si>
  <si>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</si>
  <si>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</si>
  <si>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</si>
  <si>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</si>
  <si>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</si>
  <si>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</si>
  <si>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</si>
  <si>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</si>
  <si>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</si>
  <si>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</si>
  <si>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</si>
  <si>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</si>
  <si>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</si>
  <si>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</si>
  <si>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</si>
  <si>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</si>
  <si>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</si>
  <si>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</si>
  <si>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</si>
  <si>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</si>
  <si>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</si>
  <si>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</si>
  <si>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</si>
  <si>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</si>
  <si>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</si>
  <si>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</si>
  <si>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</si>
  <si>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</si>
  <si>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</si>
  <si>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</si>
  <si>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</si>
  <si>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</si>
  <si>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</si>
  <si>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</si>
  <si>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</si>
  <si>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</si>
  <si>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</si>
  <si>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</si>
  <si>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</si>
  <si>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</si>
  <si>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</si>
  <si>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</si>
  <si>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</si>
  <si>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</si>
  <si>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</si>
  <si>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</si>
  <si>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</si>
  <si>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</si>
  <si>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</si>
  <si>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</si>
  <si>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</si>
  <si>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</si>
  <si>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</si>
  <si>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</si>
  <si>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</si>
  <si>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</si>
  <si>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</si>
  <si>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</si>
  <si>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</si>
  <si>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</si>
  <si>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</si>
  <si>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</si>
  <si>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</si>
  <si>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</si>
  <si>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</si>
  <si>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</si>
  <si>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</si>
  <si>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</si>
  <si>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</si>
  <si>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</si>
  <si>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</si>
  <si>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</si>
  <si>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</si>
  <si>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</si>
  <si>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</si>
  <si>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</si>
  <si>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</si>
  <si>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</si>
  <si>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</si>
  <si>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</si>
  <si>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</si>
  <si>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</si>
  <si>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</si>
  <si>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</si>
  <si>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</si>
  <si>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</si>
  <si>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</si>
  <si>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</si>
  <si>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</si>
  <si>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</si>
  <si>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</si>
  <si>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</si>
  <si>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</si>
  <si>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</si>
  <si>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</si>
  <si>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</si>
  <si>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</si>
  <si>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</si>
  <si>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</si>
  <si>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</si>
  <si>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</si>
  <si>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</si>
  <si>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</si>
  <si>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</si>
  <si>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</si>
  <si>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</si>
  <si>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</si>
  <si>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</si>
  <si>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</si>
  <si>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</si>
  <si>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</si>
  <si>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</si>
  <si>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</si>
  <si>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</si>
  <si>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</si>
  <si>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</si>
  <si>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</si>
  <si>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</si>
  <si>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</si>
  <si>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</si>
  <si>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</si>
  <si>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</si>
  <si>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</si>
  <si>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</si>
  <si>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</si>
  <si>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</si>
  <si>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</si>
  <si>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</si>
  <si>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</si>
  <si>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</si>
  <si>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</si>
  <si>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</si>
  <si>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</si>
  <si>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</si>
  <si>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</si>
  <si>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</si>
  <si>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</si>
  <si>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</si>
  <si>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</si>
  <si>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</si>
  <si>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</si>
  <si>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</si>
  <si>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</si>
  <si>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</si>
  <si>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</si>
  <si>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</si>
  <si>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</si>
  <si>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</si>
  <si>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</si>
  <si>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</si>
  <si>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</si>
  <si>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</si>
  <si>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</si>
  <si>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</si>
  <si>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</si>
  <si>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</si>
  <si>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</si>
  <si>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</si>
  <si>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</si>
  <si>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</si>
  <si>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</si>
  <si>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</si>
  <si>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</si>
  <si>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</si>
  <si>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</si>
  <si>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</si>
  <si>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</si>
  <si>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</si>
  <si>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</si>
  <si>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</si>
  <si>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</si>
  <si>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</si>
  <si>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</si>
  <si>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</si>
  <si>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</si>
  <si>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</si>
  <si>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</si>
  <si>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</si>
  <si>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</si>
  <si>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</si>
  <si>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</si>
  <si>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</si>
  <si>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</si>
  <si>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</si>
  <si>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</si>
  <si>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</si>
  <si>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</si>
  <si>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</si>
  <si>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</si>
  <si>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</si>
  <si>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</si>
  <si>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</si>
  <si>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</si>
  <si>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</si>
  <si>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</si>
  <si>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</si>
  <si>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</si>
  <si>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</si>
  <si>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</si>
  <si>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</si>
  <si>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</si>
  <si>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</si>
  <si>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</si>
  <si>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</si>
  <si>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</si>
  <si>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</si>
  <si>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</si>
  <si>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</si>
  <si>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</si>
  <si>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</si>
  <si>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</si>
  <si>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</si>
  <si>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</si>
  <si>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</si>
  <si>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</si>
  <si>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</si>
  <si>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</si>
  <si>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</si>
  <si>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</si>
  <si>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</si>
  <si>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</si>
  <si>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</si>
  <si>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</si>
  <si>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</si>
  <si>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</si>
  <si>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</si>
  <si>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</si>
  <si>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</si>
  <si>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</si>
  <si>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</si>
  <si>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</si>
  <si>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</si>
  <si>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</si>
  <si>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</si>
  <si>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</si>
  <si>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</si>
  <si>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</si>
  <si>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</si>
  <si>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</si>
  <si>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</si>
  <si>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</si>
  <si>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</si>
  <si>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</si>
  <si>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</si>
  <si>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</si>
  <si>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</si>
  <si>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</si>
  <si>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</si>
  <si>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</si>
  <si>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</si>
  <si>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</si>
  <si>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</si>
  <si>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</si>
  <si>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</si>
  <si>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</si>
  <si>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</si>
  <si>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</si>
  <si>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</si>
  <si>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</si>
  <si>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</si>
  <si>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</si>
  <si>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</si>
  <si>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</si>
  <si>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</si>
  <si>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</si>
  <si>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</si>
  <si>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</si>
  <si>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</si>
  <si>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</si>
  <si>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</si>
  <si>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</si>
  <si>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</si>
  <si>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</si>
  <si>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</si>
  <si>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</si>
  <si>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</si>
  <si>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</si>
  <si>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</si>
  <si>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</si>
  <si>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</si>
  <si>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</si>
  <si>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</si>
  <si>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</si>
  <si>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</si>
  <si>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</si>
  <si>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</si>
  <si>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</si>
  <si>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</si>
  <si>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</si>
  <si>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</si>
  <si>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</si>
  <si>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</si>
  <si>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</si>
  <si>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</si>
  <si>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</si>
  <si>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</si>
  <si>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</si>
  <si>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</si>
  <si>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</si>
  <si>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</si>
  <si>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</si>
  <si>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</si>
  <si>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</si>
  <si>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</si>
  <si>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</si>
  <si>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</si>
  <si>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</si>
  <si>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</si>
  <si>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</si>
  <si>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</si>
  <si>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</si>
  <si>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</si>
  <si>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</si>
  <si>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</si>
  <si>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</si>
  <si>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</si>
  <si>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</si>
  <si>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</si>
  <si>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</si>
  <si>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</si>
  <si>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</si>
  <si>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</si>
  <si>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</si>
  <si>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</si>
  <si>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</si>
  <si>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</si>
  <si>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</si>
  <si>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</si>
  <si>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</si>
  <si>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</si>
  <si>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</si>
  <si>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</si>
  <si>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</si>
  <si>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</si>
  <si>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</si>
  <si>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</si>
  <si>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</si>
  <si>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</si>
  <si>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</si>
  <si>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</si>
  <si>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</si>
  <si>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</si>
  <si>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</si>
  <si>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</si>
  <si>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</si>
  <si>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</si>
  <si>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</si>
  <si>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</si>
  <si>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</si>
  <si>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</si>
  <si>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</si>
  <si>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</si>
  <si>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</si>
  <si>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</si>
  <si>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</si>
  <si>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</si>
  <si>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</si>
  <si>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</si>
  <si>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</si>
  <si>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</si>
  <si>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</si>
  <si>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</si>
  <si>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</si>
  <si>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</si>
  <si>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</si>
  <si>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</si>
  <si>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</si>
  <si>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</si>
  <si>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</si>
  <si>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</si>
  <si>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</si>
  <si>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</si>
  <si>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</si>
  <si>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</si>
  <si>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</si>
  <si>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</si>
  <si>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</si>
  <si>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</si>
  <si>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</si>
  <si>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</si>
  <si>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</si>
  <si>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</si>
  <si>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</si>
  <si>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</si>
  <si>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</si>
  <si>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</si>
  <si>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</si>
  <si>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</si>
  <si>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</si>
  <si>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</si>
  <si>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</si>
  <si>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</si>
  <si>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</si>
  <si>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</si>
  <si>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</si>
  <si>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</si>
  <si>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</si>
  <si>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</si>
  <si>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</si>
  <si>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</si>
  <si>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</si>
  <si>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</si>
  <si>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</si>
  <si>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</si>
  <si>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</si>
  <si>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</si>
  <si>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</si>
  <si>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</si>
  <si>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</si>
  <si>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</si>
  <si>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</si>
  <si>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</si>
  <si>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</si>
  <si>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</si>
  <si>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</si>
  <si>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</si>
  <si>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</si>
  <si>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</si>
  <si>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</si>
  <si>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</si>
  <si>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</si>
  <si>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</si>
  <si>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</si>
  <si>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</si>
  <si>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</si>
  <si>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</si>
  <si>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</si>
  <si>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</si>
  <si>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</si>
  <si>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</si>
  <si>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</si>
  <si>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</si>
  <si>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</si>
  <si>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</si>
  <si>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</si>
  <si>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</si>
  <si>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</si>
  <si>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</si>
  <si>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</si>
  <si>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</si>
  <si>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</si>
  <si>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</si>
  <si>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</si>
  <si>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</si>
  <si>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</si>
  <si>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</si>
  <si>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</si>
  <si>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</si>
  <si>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</si>
  <si>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</si>
  <si>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</si>
  <si>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</si>
  <si>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</si>
  <si>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</si>
  <si>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</si>
  <si>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</si>
  <si>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</si>
  <si>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</si>
  <si>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</si>
  <si>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</si>
  <si>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</si>
  <si>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</si>
  <si>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</si>
  <si>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</si>
  <si>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</si>
  <si>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</si>
  <si>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</si>
  <si>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</si>
  <si>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</si>
  <si>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</si>
  <si>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</si>
  <si>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</si>
  <si>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</si>
  <si>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</si>
  <si>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</si>
  <si>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</si>
  <si>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</si>
  <si>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</si>
  <si>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</si>
  <si>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</si>
  <si>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</si>
  <si>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</si>
  <si>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</si>
  <si>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</si>
  <si>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</si>
  <si>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</si>
  <si>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</si>
  <si>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</si>
  <si>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</si>
  <si>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</si>
  <si>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</si>
  <si>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</si>
  <si>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</si>
  <si>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</si>
  <si>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</si>
  <si>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</si>
  <si>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</si>
  <si>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</si>
  <si>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</si>
  <si>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</si>
  <si>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</si>
  <si>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</si>
  <si>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</si>
  <si>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</si>
  <si>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</si>
  <si>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</si>
  <si>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</si>
  <si>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</si>
  <si>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</si>
  <si>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</si>
  <si>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</si>
  <si>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</si>
  <si>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</si>
  <si>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</si>
  <si>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</si>
  <si>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</si>
  <si>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</si>
  <si>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</si>
  <si>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</si>
  <si>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</si>
  <si>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</si>
  <si>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</si>
  <si>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</si>
  <si>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</si>
  <si>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</si>
  <si>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</si>
  <si>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</si>
  <si>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</si>
  <si>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</si>
  <si>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</si>
  <si>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</si>
  <si>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</si>
  <si>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</si>
  <si>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</si>
  <si>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</si>
  <si>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</si>
  <si>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</si>
  <si>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</si>
  <si>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</si>
  <si>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</si>
  <si>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</si>
  <si>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</si>
  <si>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</si>
  <si>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</si>
  <si>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</si>
  <si>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</si>
  <si>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</si>
  <si>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</si>
  <si>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</si>
  <si>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</si>
  <si>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</si>
  <si>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</si>
  <si>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</si>
  <si>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</si>
  <si>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</si>
  <si>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</si>
  <si>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</si>
  <si>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</si>
  <si>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</si>
  <si>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</si>
  <si>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</si>
  <si>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</si>
  <si>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</si>
  <si>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</si>
  <si>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</si>
  <si>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</si>
  <si>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</si>
  <si>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</si>
  <si>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</si>
  <si>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</si>
  <si>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</si>
  <si>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</si>
  <si>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</si>
  <si>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</si>
  <si>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</si>
  <si>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</si>
  <si>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</si>
  <si>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</si>
  <si>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</si>
  <si>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</si>
  <si>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</si>
  <si>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</si>
  <si>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</si>
  <si>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</si>
  <si>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</si>
  <si>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</si>
  <si>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</si>
  <si>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</si>
  <si>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</si>
  <si>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</si>
  <si>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</si>
  <si>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</si>
  <si>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</si>
  <si>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</si>
  <si>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</si>
  <si>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</si>
  <si>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</si>
  <si>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</si>
  <si>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</si>
  <si>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</si>
  <si>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</si>
  <si>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</si>
  <si>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</si>
  <si>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</si>
  <si>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</si>
  <si>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</si>
  <si>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</si>
  <si>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</si>
  <si>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</si>
  <si>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</si>
  <si>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</si>
  <si>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</si>
  <si>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</si>
  <si>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</si>
  <si>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</si>
  <si>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</si>
  <si>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</si>
  <si>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</si>
  <si>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</si>
  <si>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</si>
  <si>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</si>
  <si>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</si>
  <si>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</si>
  <si>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</si>
  <si>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</si>
  <si>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</si>
  <si>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</si>
  <si>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</si>
  <si>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</si>
  <si>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</si>
  <si>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</si>
  <si>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</si>
  <si>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</si>
  <si>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</si>
  <si>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</si>
  <si>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</si>
  <si>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</si>
  <si>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</si>
  <si>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</si>
  <si>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</si>
  <si>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</si>
  <si>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</si>
  <si>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</si>
  <si>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</si>
  <si>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</si>
  <si>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</si>
  <si>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</si>
  <si>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</si>
  <si>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</si>
  <si>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</si>
  <si>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</si>
  <si>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</si>
  <si>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</si>
  <si>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</si>
  <si>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</si>
  <si>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</si>
  <si>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</si>
  <si>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</si>
  <si>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</si>
  <si>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</si>
  <si>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</si>
  <si>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</si>
  <si>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</si>
  <si>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</si>
  <si>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</si>
  <si>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</si>
  <si>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</si>
  <si>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</si>
  <si>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</si>
  <si>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</si>
  <si>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</si>
  <si>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</si>
  <si>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</si>
  <si>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</si>
  <si>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</si>
  <si>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</si>
  <si>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</si>
  <si>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</si>
  <si>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</si>
  <si>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</si>
  <si>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</si>
  <si>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</si>
  <si>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</si>
  <si>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</si>
  <si>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</si>
  <si>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</si>
  <si>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</si>
  <si>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</si>
  <si>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</si>
  <si>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</si>
  <si>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</si>
  <si>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</si>
  <si>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</si>
  <si>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</si>
  <si>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</si>
  <si>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</si>
  <si>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</si>
  <si>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</si>
  <si>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</si>
  <si>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</si>
  <si>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</si>
  <si>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</si>
  <si>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</si>
  <si>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</si>
  <si>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</si>
  <si>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</si>
  <si>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</si>
  <si>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</si>
  <si>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</si>
  <si>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</si>
  <si>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</si>
  <si>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</si>
  <si>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</si>
  <si>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</si>
  <si>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</si>
  <si>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</si>
  <si>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</si>
  <si>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</si>
  <si>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</si>
  <si>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</si>
  <si>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</si>
  <si>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</si>
  <si>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</si>
  <si>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</si>
  <si>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</si>
  <si>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</si>
  <si>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</si>
  <si>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</si>
  <si>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</si>
  <si>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</si>
  <si>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</si>
  <si>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</si>
  <si>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</si>
  <si>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</si>
  <si>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</si>
  <si>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</si>
  <si>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</si>
  <si>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</si>
  <si>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</si>
  <si>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</si>
  <si>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</si>
  <si>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</si>
  <si>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</si>
  <si>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</si>
  <si>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</si>
  <si>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</si>
  <si>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</si>
  <si>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</si>
  <si>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</si>
  <si>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</si>
  <si>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</si>
  <si>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</si>
  <si>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</si>
  <si>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</si>
  <si>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</si>
  <si>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</si>
  <si>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</si>
  <si>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</si>
  <si>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</si>
  <si>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</si>
  <si>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</si>
  <si>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</si>
  <si>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</si>
  <si>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</si>
  <si>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</si>
  <si>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</si>
  <si>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</si>
  <si>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</si>
  <si>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</si>
  <si>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</si>
  <si>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</si>
  <si>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</si>
  <si>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</si>
  <si>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</si>
  <si>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</si>
  <si>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</si>
  <si>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</si>
  <si>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</si>
  <si>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</si>
  <si>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</si>
  <si>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</si>
  <si>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</si>
  <si>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</si>
  <si>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</si>
  <si>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</si>
  <si>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</si>
  <si>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</si>
  <si>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</si>
  <si>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</si>
  <si>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</si>
  <si>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</si>
  <si>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</si>
  <si>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</si>
  <si>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</si>
  <si>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</si>
  <si>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</si>
  <si>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</si>
  <si>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</si>
  <si>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</si>
  <si>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</si>
  <si>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</si>
  <si>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</si>
  <si>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</si>
  <si>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</si>
  <si>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</si>
  <si>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</si>
  <si>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</si>
  <si>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</si>
  <si>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</si>
  <si>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</si>
  <si>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</si>
  <si>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</si>
  <si>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</si>
  <si>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</si>
  <si>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</si>
  <si>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</si>
  <si>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</si>
  <si>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</si>
  <si>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</si>
  <si>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</si>
  <si>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</si>
  <si>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</si>
  <si>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</si>
  <si>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</si>
  <si>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</si>
  <si>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</si>
  <si>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</si>
  <si>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</si>
  <si>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</si>
  <si>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</si>
  <si>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</si>
  <si>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</si>
  <si>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</si>
  <si>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</si>
  <si>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</si>
  <si>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</si>
  <si>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</si>
  <si>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</si>
  <si>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</si>
  <si>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</si>
  <si>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</si>
  <si>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</si>
  <si>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</si>
  <si>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</si>
  <si>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</si>
  <si>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</si>
  <si>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</si>
  <si>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</si>
  <si>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</si>
  <si>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</si>
  <si>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</si>
  <si>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</si>
  <si>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</si>
  <si>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</si>
  <si>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</si>
  <si>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</si>
  <si>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</si>
  <si>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</si>
  <si>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</si>
  <si>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</si>
  <si>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</si>
  <si>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</si>
  <si>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</si>
  <si>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</si>
  <si>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</si>
  <si>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</si>
  <si>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</si>
  <si>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</si>
  <si>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</si>
  <si>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</si>
  <si>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</si>
  <si>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</si>
  <si>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</si>
  <si>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</si>
  <si>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</si>
  <si>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</si>
  <si>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</si>
  <si>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</si>
  <si>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</si>
  <si>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</si>
  <si>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</si>
  <si>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</si>
  <si>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</si>
  <si>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</si>
  <si>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</si>
  <si>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</si>
  <si>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</si>
  <si>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</si>
  <si>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</si>
  <si>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</si>
  <si>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</si>
  <si>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</si>
  <si>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</si>
  <si>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</si>
  <si>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</si>
  <si>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</si>
  <si>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</si>
  <si>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</si>
  <si>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</si>
  <si>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</si>
  <si>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</si>
  <si>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</si>
  <si>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</si>
  <si>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</si>
  <si>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</si>
  <si>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</si>
  <si>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</si>
  <si>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</si>
  <si>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</si>
  <si>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</si>
  <si>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</si>
  <si>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</si>
  <si>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</si>
  <si>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</si>
  <si>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</si>
  <si>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</si>
  <si>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</si>
  <si>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</si>
  <si>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</si>
  <si>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</si>
  <si>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</si>
  <si>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</si>
  <si>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</si>
  <si>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</si>
  <si>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</si>
  <si>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</si>
  <si>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</si>
  <si>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</si>
  <si>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</si>
  <si>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</si>
  <si>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</si>
  <si>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</si>
  <si>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</si>
  <si>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</si>
  <si>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</si>
  <si>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</si>
  <si>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</si>
  <si>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</si>
  <si>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</si>
  <si>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</si>
  <si>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</si>
  <si>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</si>
  <si>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</si>
  <si>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</si>
  <si>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</si>
  <si>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</si>
  <si>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</si>
  <si>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</si>
  <si>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</si>
  <si>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</si>
  <si>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</si>
  <si>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</si>
  <si>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</si>
  <si>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</si>
  <si>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</si>
  <si>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</si>
  <si>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</si>
  <si>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</si>
  <si>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</si>
  <si>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</si>
  <si>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</si>
  <si>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</si>
  <si>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</si>
  <si>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</si>
  <si>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</si>
  <si>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</si>
  <si>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</si>
  <si>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</si>
  <si>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</si>
  <si>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</si>
  <si>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</si>
  <si>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</si>
  <si>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</si>
  <si>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</si>
  <si>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</si>
  <si>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</si>
  <si>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</si>
  <si>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</si>
  <si>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</si>
  <si>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</si>
  <si>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</si>
  <si>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</si>
  <si>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</si>
  <si>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</si>
  <si>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</si>
  <si>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</si>
  <si>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</si>
  <si>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</si>
  <si>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</si>
  <si>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</si>
  <si>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</si>
  <si>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</si>
  <si>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</si>
  <si>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</si>
  <si>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</si>
  <si>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</si>
  <si>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</si>
  <si>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</si>
  <si>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</si>
  <si>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</si>
  <si>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</si>
  <si>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</si>
  <si>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</si>
  <si>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</si>
  <si>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</si>
  <si>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</si>
  <si>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</si>
  <si>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</si>
  <si>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</si>
  <si>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</si>
  <si>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</si>
  <si>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</si>
  <si>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</si>
  <si>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</si>
  <si>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</si>
  <si>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</si>
  <si>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</si>
  <si>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</si>
  <si>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</si>
  <si>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</si>
  <si>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</si>
  <si>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</si>
  <si>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</si>
  <si>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</si>
  <si>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</si>
  <si>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</si>
  <si>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</si>
  <si>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</si>
  <si>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</si>
  <si>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</si>
  <si>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</si>
  <si>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</si>
  <si>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</si>
  <si>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</si>
  <si>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</si>
  <si>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</si>
  <si>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</si>
  <si>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</si>
  <si>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</si>
  <si>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</si>
  <si>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</si>
  <si>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</si>
  <si>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</si>
  <si>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</si>
  <si>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</si>
  <si>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</si>
  <si>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</si>
  <si>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</si>
  <si>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</si>
  <si>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</si>
  <si>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</si>
  <si>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</si>
  <si>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</si>
  <si>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</si>
  <si>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</si>
  <si>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</si>
  <si>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</si>
  <si>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</si>
  <si>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</si>
  <si>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</si>
  <si>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</si>
  <si>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</si>
  <si>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</si>
  <si>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</si>
  <si>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</si>
  <si>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</si>
  <si>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</si>
  <si>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</si>
  <si>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</si>
  <si>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</si>
  <si>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</si>
  <si>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</si>
  <si>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</si>
  <si>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</si>
  <si>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</si>
  <si>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</si>
  <si>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</si>
  <si>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</si>
  <si>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</si>
  <si>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</si>
  <si>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</si>
  <si>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</si>
  <si>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</si>
  <si>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</si>
  <si>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</si>
  <si>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</si>
  <si>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</si>
  <si>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</si>
  <si>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</si>
  <si>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</si>
  <si>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</si>
  <si>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</si>
  <si>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</si>
  <si>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</si>
  <si>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</si>
  <si>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</si>
  <si>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</si>
  <si>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</si>
  <si>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</si>
  <si>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</si>
  <si>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</si>
  <si>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</si>
  <si>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</si>
  <si>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</si>
  <si>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</si>
  <si>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</si>
  <si>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</si>
  <si>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</si>
  <si>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</si>
  <si>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</si>
  <si>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</si>
  <si>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</si>
  <si>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</si>
  <si>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</si>
  <si>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</si>
  <si>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</si>
  <si>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</si>
  <si>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</si>
  <si>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</si>
  <si>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</si>
  <si>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</si>
  <si>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</si>
  <si>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</si>
  <si>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</si>
  <si>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</si>
  <si>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</si>
  <si>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</si>
  <si>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</si>
  <si>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</si>
  <si>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</si>
  <si>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</si>
  <si>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</si>
  <si>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</si>
  <si>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</si>
  <si>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</si>
  <si>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</si>
  <si>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</si>
  <si>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</si>
  <si>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</si>
  <si>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</si>
  <si>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</si>
  <si>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</si>
  <si>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</si>
  <si>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</si>
  <si>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</si>
  <si>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</si>
  <si>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</si>
  <si>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</si>
  <si>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</si>
  <si>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</si>
  <si>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</si>
  <si>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</si>
  <si>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</si>
  <si>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</si>
  <si>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</si>
  <si>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</si>
  <si>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</si>
  <si>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</si>
  <si>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</si>
  <si>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</si>
  <si>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</si>
  <si>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</si>
  <si>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</si>
  <si>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</si>
  <si>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</si>
  <si>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</si>
  <si>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</si>
  <si>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</si>
  <si>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</si>
  <si>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</si>
  <si>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</si>
  <si>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</si>
  <si>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</si>
  <si>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</si>
  <si>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</si>
  <si>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</si>
  <si>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</si>
  <si>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</si>
  <si>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</si>
  <si>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</si>
  <si>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</si>
  <si>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</si>
  <si>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</si>
  <si>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</si>
  <si>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</si>
  <si>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</si>
  <si>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</si>
  <si>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</si>
  <si>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</si>
  <si>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</si>
  <si>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</si>
  <si>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</si>
  <si>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</si>
  <si>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</si>
  <si>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</si>
  <si>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</si>
  <si>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</si>
  <si>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</si>
  <si>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</si>
  <si>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</si>
  <si>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</si>
  <si>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</si>
  <si>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</si>
  <si>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</si>
  <si>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</si>
  <si>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</si>
  <si>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</si>
  <si>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</si>
  <si>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</si>
  <si>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</si>
  <si>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</si>
  <si>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</si>
  <si>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</si>
  <si>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</si>
  <si>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</si>
  <si>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</si>
  <si>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</si>
  <si>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</si>
  <si>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</si>
  <si>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</si>
  <si>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</si>
  <si>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</si>
  <si>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</si>
  <si>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</si>
  <si>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</si>
  <si>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</si>
  <si>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</si>
  <si>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</si>
  <si>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</si>
  <si>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</si>
  <si>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</si>
  <si>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</si>
  <si>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</si>
  <si>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</si>
  <si>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</si>
  <si>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</si>
  <si>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</si>
  <si>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</si>
  <si>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</si>
  <si>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</si>
  <si>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</si>
  <si>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</si>
  <si>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</si>
  <si>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</si>
  <si>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</si>
  <si>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</si>
  <si>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</si>
  <si>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</si>
  <si>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</si>
  <si>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</si>
  <si>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</si>
  <si>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</si>
  <si>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</si>
  <si>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</si>
  <si>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</si>
  <si>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</si>
  <si>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</si>
  <si>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</si>
  <si>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</si>
  <si>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</si>
  <si>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</si>
  <si>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</si>
  <si>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</si>
  <si>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</si>
  <si>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</si>
  <si>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</si>
  <si>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</si>
  <si>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</si>
  <si>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</si>
  <si>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</si>
  <si>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</si>
  <si>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</si>
  <si>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</si>
  <si>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</si>
  <si>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</si>
  <si>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</si>
  <si>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</si>
  <si>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</si>
  <si>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</si>
  <si>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</si>
  <si>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</si>
  <si>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</si>
  <si>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</si>
  <si>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</si>
  <si>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</si>
  <si>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</si>
  <si>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</si>
  <si>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</si>
  <si>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</si>
  <si>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</si>
  <si>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</si>
  <si>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</si>
  <si>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</si>
  <si>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</si>
  <si>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</si>
  <si>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</si>
  <si>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</si>
  <si>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</si>
  <si>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</si>
  <si>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</si>
  <si>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</si>
  <si>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</si>
  <si>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</si>
  <si>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</si>
  <si>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</si>
  <si>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</si>
  <si>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</si>
  <si>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</si>
  <si>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</si>
  <si>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</si>
  <si>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</si>
  <si>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</si>
  <si>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</si>
  <si>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</si>
  <si>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</si>
  <si>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</si>
  <si>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</si>
  <si>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</si>
  <si>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</si>
  <si>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</si>
  <si>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</si>
  <si>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</si>
  <si>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</si>
  <si>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</si>
  <si>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</si>
  <si>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</si>
  <si>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</si>
  <si>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</si>
  <si>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</si>
  <si>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</si>
  <si>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</si>
  <si>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</si>
  <si>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</si>
  <si>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</si>
  <si>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</si>
  <si>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</si>
  <si>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</si>
  <si>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</si>
  <si>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</si>
  <si>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</si>
  <si>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</si>
  <si>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</si>
  <si>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</si>
  <si>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</si>
  <si>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</si>
  <si>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</si>
  <si>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</si>
  <si>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</si>
  <si>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</si>
  <si>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</si>
  <si>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</si>
  <si>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</si>
  <si>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</si>
  <si>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</si>
  <si>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</si>
  <si>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</si>
  <si>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</si>
  <si>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</si>
  <si>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</si>
  <si>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</si>
  <si>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</si>
  <si>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</si>
  <si>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</si>
  <si>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</si>
  <si>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</si>
  <si>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</si>
  <si>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</si>
  <si>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</si>
  <si>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</si>
  <si>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</si>
  <si>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</si>
  <si>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</si>
  <si>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</si>
  <si>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</si>
  <si>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</si>
  <si>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</si>
  <si>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</si>
  <si>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</si>
  <si>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</si>
  <si>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</si>
  <si>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</si>
  <si>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</si>
  <si>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</si>
  <si>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</si>
  <si>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</si>
  <si>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</si>
  <si>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</si>
  <si>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</si>
  <si>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</si>
  <si>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</si>
  <si>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</si>
  <si>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</si>
  <si>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</si>
  <si>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</si>
  <si>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</si>
  <si>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</si>
  <si>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</si>
  <si>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</si>
  <si>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</si>
  <si>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</si>
  <si>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</si>
  <si>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</si>
  <si>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</si>
  <si>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</si>
  <si>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</si>
  <si>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</si>
  <si>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</si>
  <si>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</si>
  <si>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</si>
  <si>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</si>
  <si>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</si>
  <si>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</si>
  <si>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</si>
  <si>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</si>
  <si>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</si>
  <si>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</si>
  <si>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</si>
  <si>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</si>
  <si>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</si>
  <si>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</si>
  <si>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</si>
  <si>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</si>
  <si>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</si>
  <si>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</si>
  <si>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</si>
  <si>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</si>
  <si>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</si>
  <si>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</si>
  <si>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</si>
  <si>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</si>
  <si>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</si>
  <si>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</si>
  <si>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</si>
  <si>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</si>
  <si>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</si>
  <si>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</si>
  <si>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</si>
  <si>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</si>
  <si>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</si>
  <si>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</si>
  <si>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</si>
  <si>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</si>
  <si>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</si>
  <si>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</si>
  <si>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</si>
  <si>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</si>
  <si>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</si>
  <si>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</si>
  <si>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</si>
  <si>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</si>
  <si>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</si>
  <si>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</si>
  <si>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</si>
  <si>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</si>
  <si>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</si>
  <si>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</si>
  <si>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</si>
  <si>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</si>
  <si>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</si>
  <si>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</si>
  <si>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</si>
  <si>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</si>
  <si>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</si>
  <si>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</si>
  <si>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</si>
  <si>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</si>
  <si>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</si>
  <si>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</si>
  <si>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</si>
  <si>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</si>
  <si>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</si>
  <si>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</si>
  <si>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</si>
  <si>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</si>
  <si>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</si>
  <si>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</si>
  <si>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</si>
  <si>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</si>
  <si>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</si>
  <si>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</si>
  <si>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</si>
  <si>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</si>
  <si>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</si>
  <si>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</si>
  <si>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</si>
  <si>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</si>
  <si>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</si>
  <si>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</si>
  <si>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</si>
  <si>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</si>
  <si>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</si>
  <si>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</si>
  <si>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</si>
  <si>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</si>
  <si>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</si>
  <si>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</si>
  <si>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</si>
  <si>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</si>
  <si>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</si>
  <si>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</si>
  <si>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</si>
  <si>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</si>
  <si>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</si>
  <si>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</si>
  <si>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</si>
  <si>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</si>
  <si>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</si>
  <si>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</si>
  <si>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</si>
  <si>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</si>
  <si>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</si>
  <si>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</si>
  <si>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</si>
  <si>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</si>
  <si>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</si>
  <si>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</si>
  <si>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</si>
  <si>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</si>
  <si>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</si>
  <si>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</si>
  <si>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</si>
  <si>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</si>
  <si>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</si>
  <si>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</si>
  <si>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</si>
  <si>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</si>
  <si>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</si>
  <si>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</si>
  <si>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</si>
  <si>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</si>
  <si>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</si>
  <si>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</si>
  <si>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</si>
  <si>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</si>
  <si>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</si>
  <si>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</si>
  <si>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</si>
  <si>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</si>
  <si>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</si>
  <si>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</si>
  <si>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</si>
  <si>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</si>
  <si>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</si>
  <si>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</si>
  <si>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</si>
  <si>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</si>
  <si>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</si>
  <si>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</si>
  <si>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</si>
  <si>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</si>
  <si>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</si>
  <si>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</si>
  <si>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</si>
  <si>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</si>
  <si>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</si>
  <si>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</si>
  <si>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</si>
  <si>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</si>
  <si>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</si>
  <si>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</si>
  <si>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</si>
  <si>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</si>
  <si>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</si>
  <si>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</si>
  <si>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</si>
  <si>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</si>
  <si>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</si>
  <si>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</si>
  <si>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</si>
  <si>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</si>
  <si>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</si>
  <si>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</si>
  <si>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</si>
  <si>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</si>
  <si>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</si>
  <si>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</si>
  <si>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</si>
  <si>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</si>
  <si>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</si>
  <si>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</si>
  <si>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</si>
  <si>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</si>
  <si>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</si>
  <si>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</si>
  <si>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</si>
  <si>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</si>
  <si>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</si>
  <si>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</si>
  <si>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</si>
  <si>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</si>
  <si>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</si>
  <si>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</si>
  <si>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</si>
  <si>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</si>
  <si>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</si>
  <si>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</si>
  <si>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</si>
  <si>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</si>
  <si>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</si>
  <si>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</si>
  <si>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</si>
  <si>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</si>
  <si>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</si>
  <si>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</si>
  <si>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</si>
  <si>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</si>
  <si>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</si>
  <si>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</si>
  <si>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</si>
  <si>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</si>
  <si>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</si>
  <si>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</si>
  <si>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</si>
  <si>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</si>
  <si>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</si>
  <si>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</si>
  <si>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</si>
  <si>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</si>
  <si>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</si>
  <si>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</si>
  <si>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</si>
  <si>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</si>
  <si>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</si>
  <si>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</si>
  <si>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</si>
  <si>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</si>
  <si>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</si>
  <si>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</si>
  <si>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</si>
  <si>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</si>
  <si>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</si>
  <si>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</si>
  <si>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</si>
  <si>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</si>
  <si>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</si>
  <si>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</si>
  <si>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</si>
  <si>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</si>
  <si>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</si>
  <si>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</si>
  <si>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</si>
  <si>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</si>
  <si>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</si>
  <si>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</si>
  <si>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</si>
  <si>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</si>
  <si>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</si>
  <si>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</si>
  <si>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</si>
  <si>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</si>
  <si>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</si>
  <si>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</si>
  <si>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</si>
  <si>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</si>
  <si>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</si>
  <si>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</si>
  <si>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</si>
  <si>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</si>
  <si>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</si>
  <si>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</si>
  <si>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</si>
  <si>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</si>
  <si>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</si>
  <si>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</si>
  <si>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</si>
  <si>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</si>
  <si>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</si>
  <si>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</si>
  <si>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</si>
  <si>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</si>
  <si>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</si>
  <si>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</si>
  <si>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</si>
  <si>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</si>
  <si>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</si>
  <si>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</si>
  <si>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</si>
  <si>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</si>
  <si>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</si>
  <si>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</si>
  <si>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</si>
  <si>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</si>
  <si>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</si>
  <si>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</si>
  <si>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</si>
  <si>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</si>
  <si>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</si>
  <si>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</si>
  <si>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</si>
  <si>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</si>
  <si>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</si>
  <si>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</si>
  <si>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</si>
  <si>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</si>
  <si>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</si>
  <si>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</si>
  <si>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</si>
  <si>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</si>
  <si>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</si>
  <si>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</si>
  <si>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</si>
  <si>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</si>
  <si>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</si>
  <si>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</si>
  <si>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</si>
  <si>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</si>
  <si>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</si>
  <si>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</si>
  <si>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</si>
  <si>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</si>
  <si>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</si>
  <si>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</si>
  <si>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</si>
  <si>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</si>
  <si>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</si>
  <si>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</si>
  <si>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</si>
  <si>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</si>
  <si>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</si>
  <si>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</si>
  <si>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</si>
  <si>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</si>
  <si>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</si>
  <si>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</si>
  <si>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</si>
  <si>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</si>
  <si>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</si>
  <si>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</si>
  <si>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</si>
  <si>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</si>
  <si>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</si>
  <si>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</si>
  <si>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</si>
  <si>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</si>
  <si>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</si>
  <si>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</si>
  <si>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</si>
  <si>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</si>
  <si>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</si>
  <si>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</si>
  <si>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</si>
  <si>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</si>
  <si>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</si>
  <si>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</si>
  <si>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</si>
  <si>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</si>
  <si>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</si>
  <si>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</si>
  <si>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</si>
  <si>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</si>
  <si>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</si>
  <si>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</si>
  <si>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</si>
  <si>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</si>
  <si>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</si>
  <si>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</si>
  <si>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</si>
  <si>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</si>
  <si>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</si>
  <si>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</si>
  <si>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</si>
  <si>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</si>
  <si>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</si>
  <si>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</si>
  <si>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</si>
  <si>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</si>
  <si>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</si>
  <si>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</si>
  <si>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</si>
  <si>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</si>
  <si>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</si>
  <si>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</si>
  <si>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</si>
  <si>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</si>
  <si>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</si>
  <si>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</si>
  <si>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</si>
  <si>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</si>
  <si>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</si>
  <si>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</si>
  <si>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</si>
  <si>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</si>
  <si>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</si>
  <si>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</si>
  <si>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</si>
  <si>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</si>
  <si>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</si>
  <si>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</si>
  <si>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</si>
  <si>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</si>
  <si>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</si>
  <si>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</si>
  <si>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</si>
  <si>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</si>
  <si>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</si>
  <si>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</si>
  <si>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</si>
  <si>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</si>
  <si>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</si>
  <si>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</si>
  <si>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</si>
  <si>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</si>
  <si>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</si>
  <si>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</si>
  <si>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</si>
  <si>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</si>
  <si>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</si>
  <si>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</si>
  <si>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</si>
  <si>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</si>
  <si>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</si>
  <si>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</si>
  <si>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</si>
  <si>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</si>
  <si>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</si>
  <si>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</si>
  <si>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</si>
  <si>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</si>
  <si>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</si>
  <si>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</si>
  <si>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</si>
  <si>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</si>
  <si>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</si>
  <si>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</si>
  <si>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</si>
  <si>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</si>
  <si>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</si>
  <si>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</si>
  <si>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</si>
  <si>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</si>
  <si>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</si>
  <si>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</si>
  <si>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</si>
  <si>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</si>
  <si>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</si>
  <si>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</si>
  <si>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</si>
  <si>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</si>
  <si>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</si>
  <si>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</si>
  <si>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</si>
  <si>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</si>
  <si>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</si>
  <si>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</si>
  <si>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</si>
  <si>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</si>
  <si>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</si>
  <si>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</si>
  <si>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</si>
  <si>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</si>
  <si>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</si>
  <si>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</si>
  <si>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</si>
  <si>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</si>
  <si>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</si>
  <si>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</si>
  <si>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</si>
  <si>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</si>
  <si>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</si>
  <si>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</si>
  <si>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</si>
  <si>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</si>
  <si>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</si>
  <si>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</si>
  <si>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</si>
  <si>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</si>
  <si>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</si>
  <si>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</si>
  <si>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</si>
  <si>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</si>
  <si>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</si>
  <si>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</si>
  <si>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</si>
  <si>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</si>
  <si>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</si>
  <si>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</si>
  <si>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</si>
  <si>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</si>
  <si>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</si>
  <si>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</si>
  <si>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</si>
  <si>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</si>
  <si>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</si>
  <si>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</si>
  <si>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</si>
  <si>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</si>
  <si>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</si>
  <si>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</si>
  <si>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</si>
  <si>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</si>
  <si>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</si>
  <si>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</si>
  <si>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</si>
  <si>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</si>
  <si>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</si>
  <si>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</si>
  <si>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</si>
  <si>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</si>
  <si>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</si>
  <si>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</si>
  <si>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</si>
  <si>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</si>
  <si>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</si>
  <si>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</si>
  <si>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</si>
  <si>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</si>
  <si>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</si>
  <si>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</si>
  <si>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</si>
  <si>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</si>
  <si>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</si>
  <si>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</si>
  <si>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</si>
  <si>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</si>
  <si>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</si>
  <si>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</si>
  <si>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</si>
  <si>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</si>
  <si>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</si>
  <si>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</si>
  <si>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</si>
  <si>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</si>
  <si>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</si>
  <si>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</si>
  <si>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</si>
  <si>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</si>
  <si>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</si>
  <si>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</si>
  <si>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</si>
  <si>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</si>
  <si>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</si>
  <si>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</si>
  <si>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</si>
  <si>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</si>
  <si>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</si>
  <si>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</si>
  <si>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</si>
  <si>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</si>
  <si>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</si>
  <si>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</si>
  <si>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</si>
  <si>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</si>
  <si>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</si>
  <si>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</si>
  <si>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</si>
  <si>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</si>
  <si>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</si>
  <si>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</si>
  <si>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</si>
  <si>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</si>
  <si>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</si>
  <si>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</si>
  <si>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</si>
  <si>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</si>
  <si>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</si>
  <si>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</si>
  <si>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</si>
  <si>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</si>
  <si>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</si>
  <si>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</si>
  <si>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</si>
  <si>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</si>
  <si>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</si>
  <si>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</si>
  <si>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</si>
  <si>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</si>
  <si>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</si>
  <si>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</si>
  <si>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</si>
  <si>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</si>
  <si>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</si>
  <si>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</si>
  <si>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</si>
  <si>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</si>
  <si>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</si>
  <si>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</si>
  <si>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</si>
  <si>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</si>
  <si>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</si>
  <si>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</si>
  <si>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</si>
  <si>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</si>
  <si>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</si>
  <si>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</si>
  <si>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</si>
  <si>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</si>
  <si>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</si>
  <si>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</si>
  <si>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</si>
  <si>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</si>
  <si>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</si>
  <si>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</si>
  <si>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</si>
  <si>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</si>
  <si>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</si>
  <si>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</si>
  <si>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</si>
  <si>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</si>
  <si>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</si>
  <si>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</si>
  <si>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</si>
  <si>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</si>
  <si>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</si>
  <si>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</si>
  <si>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</si>
  <si>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</si>
  <si>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</si>
  <si>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</si>
  <si>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</si>
  <si>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</si>
  <si>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</si>
  <si>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</si>
  <si>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</si>
  <si>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</si>
  <si>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</si>
  <si>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</si>
  <si>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</si>
  <si>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</si>
  <si>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</si>
  <si>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</si>
  <si>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</si>
  <si>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</si>
  <si>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</si>
  <si>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</si>
  <si>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</si>
  <si>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</si>
  <si>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</si>
  <si>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</si>
  <si>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</si>
  <si>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</si>
  <si>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</si>
  <si>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</si>
  <si>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</si>
  <si>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</si>
  <si>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</si>
  <si>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</si>
  <si>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</si>
  <si>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</si>
  <si>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</si>
  <si>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</si>
  <si>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</si>
  <si>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</si>
  <si>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</si>
  <si>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</si>
  <si>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</si>
  <si>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</si>
  <si>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</si>
  <si>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</si>
  <si>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</si>
  <si>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</si>
  <si>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</si>
  <si>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</si>
  <si>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</si>
  <si>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</si>
  <si>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</si>
  <si>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</si>
  <si>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</si>
  <si>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</si>
  <si>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</si>
  <si>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</si>
  <si>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</si>
  <si>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</si>
  <si>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</si>
  <si>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</si>
  <si>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</si>
  <si>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</si>
  <si>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</si>
  <si>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</si>
  <si>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</si>
  <si>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</si>
  <si>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</si>
  <si>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</si>
  <si>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</si>
  <si>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</si>
  <si>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</si>
  <si>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</si>
  <si>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</si>
  <si>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</si>
  <si>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</si>
  <si>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</si>
  <si>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</si>
  <si>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</si>
  <si>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</si>
  <si>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</si>
  <si>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</si>
  <si>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</si>
  <si>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</si>
  <si>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</si>
  <si>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</si>
  <si>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</si>
  <si>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</si>
  <si>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</si>
  <si>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</si>
  <si>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</si>
  <si>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</si>
  <si>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</si>
  <si>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</si>
  <si>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</si>
  <si>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</si>
  <si>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</si>
  <si>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</si>
  <si>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</si>
  <si>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</si>
  <si>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</si>
  <si>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</si>
  <si>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</si>
  <si>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</si>
  <si>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</si>
  <si>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</si>
  <si>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</si>
  <si>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</si>
  <si>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</si>
  <si>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</si>
  <si>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</si>
  <si>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</si>
  <si>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</si>
  <si>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</si>
  <si>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</si>
  <si>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</si>
  <si>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</si>
  <si>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</si>
  <si>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</si>
  <si>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</si>
  <si>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</si>
  <si>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</si>
  <si>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</si>
  <si>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</si>
  <si>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</si>
  <si>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</si>
  <si>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</si>
  <si>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</si>
  <si>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</si>
  <si>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</si>
  <si>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</si>
  <si>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</si>
  <si>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</si>
  <si>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</si>
  <si>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</si>
  <si>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</si>
  <si>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</si>
  <si>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</si>
  <si>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</si>
  <si>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</si>
  <si>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</si>
  <si>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</si>
  <si>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</si>
  <si>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</si>
  <si>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</si>
  <si>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</si>
  <si>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</si>
  <si>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</si>
  <si>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</si>
  <si>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</si>
  <si>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</si>
  <si>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</si>
  <si>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</si>
  <si>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</si>
  <si>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</si>
  <si>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</si>
  <si>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</si>
  <si>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</si>
  <si>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</si>
  <si>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</si>
  <si>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</si>
  <si>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</si>
  <si>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</si>
  <si>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</si>
  <si>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</si>
  <si>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</si>
  <si>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</si>
  <si>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</si>
  <si>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</si>
  <si>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</si>
  <si>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</si>
  <si>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</si>
  <si>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</si>
  <si>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</si>
  <si>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</si>
  <si>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</si>
  <si>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</si>
  <si>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</si>
  <si>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</si>
  <si>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</si>
  <si>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</si>
  <si>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</si>
  <si>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</si>
  <si>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</si>
  <si>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</si>
  <si>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</si>
  <si>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</si>
  <si>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</si>
  <si>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</si>
  <si>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</si>
  <si>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</si>
  <si>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</si>
  <si>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</si>
  <si>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</si>
  <si>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</si>
  <si>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</si>
  <si>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</si>
  <si>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</si>
  <si>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</si>
  <si>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</si>
  <si>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</si>
  <si>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</si>
  <si>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</si>
  <si>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</si>
  <si>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</si>
  <si>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</si>
  <si>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</si>
  <si>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</si>
  <si>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</si>
  <si>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</si>
  <si>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</si>
  <si>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</si>
  <si>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</si>
  <si>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</si>
  <si>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</si>
  <si>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</si>
  <si>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</si>
  <si>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</si>
  <si>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</si>
  <si>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</si>
  <si>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</si>
  <si>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</si>
  <si>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</si>
  <si>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</si>
  <si>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</si>
  <si>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</si>
  <si>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</si>
  <si>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</si>
  <si>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</si>
  <si>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</si>
  <si>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</si>
  <si>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</si>
  <si>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</si>
  <si>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</si>
  <si>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</si>
  <si>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</si>
  <si>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</si>
  <si>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</si>
  <si>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</si>
  <si>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</si>
  <si>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</si>
  <si>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</si>
  <si>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</si>
  <si>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</si>
  <si>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</si>
  <si>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</si>
  <si>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</si>
  <si>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</si>
  <si>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</si>
  <si>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</si>
  <si>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</si>
  <si>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</si>
  <si>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</si>
  <si>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</si>
  <si>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</si>
  <si>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</si>
  <si>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</si>
  <si>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</si>
  <si>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</si>
  <si>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</si>
  <si>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</si>
  <si>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</si>
  <si>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</si>
  <si>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</si>
  <si>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</si>
  <si>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</si>
  <si>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</si>
  <si>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</si>
  <si>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</si>
  <si>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</si>
  <si>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</si>
  <si>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</si>
  <si>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</si>
  <si>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</si>
  <si>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</si>
  <si>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</si>
  <si>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</si>
  <si>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</si>
  <si>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</si>
  <si>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</si>
  <si>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</si>
  <si>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</si>
  <si>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</si>
  <si>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</si>
  <si>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</si>
  <si>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</si>
  <si>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</si>
  <si>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</si>
  <si>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</si>
  <si>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</si>
  <si>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</si>
  <si>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</si>
  <si>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</si>
  <si>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</si>
  <si>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</si>
  <si>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</si>
  <si>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</si>
  <si>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</si>
  <si>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</si>
  <si>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</si>
  <si>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</si>
  <si>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</si>
  <si>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</si>
  <si>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</si>
  <si>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</si>
  <si>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</si>
  <si>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</si>
  <si>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</si>
  <si>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</si>
  <si>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</si>
  <si>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</si>
  <si>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</si>
  <si>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</si>
  <si>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</si>
  <si>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</si>
  <si>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</si>
  <si>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</si>
  <si>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</si>
  <si>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</si>
  <si>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</si>
  <si>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</si>
  <si>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</si>
  <si>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</si>
  <si>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</si>
  <si>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</si>
  <si>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</si>
  <si>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</si>
  <si>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</si>
  <si>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</si>
  <si>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</si>
  <si>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</si>
  <si>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</si>
  <si>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</si>
  <si>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</si>
  <si>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</si>
  <si>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</si>
  <si>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</si>
  <si>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</si>
  <si>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</si>
  <si>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</si>
  <si>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</si>
  <si>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</si>
  <si>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</si>
  <si>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</si>
  <si>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</si>
  <si>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</si>
  <si>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</si>
  <si>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</si>
  <si>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</si>
  <si>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</si>
  <si>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</si>
  <si>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</si>
  <si>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</si>
  <si>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</si>
  <si>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</si>
  <si>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</si>
  <si>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</si>
  <si>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</si>
  <si>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</si>
  <si>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</si>
  <si>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</si>
  <si>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</si>
  <si>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</si>
  <si>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</si>
  <si>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</si>
  <si>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</si>
  <si>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</si>
  <si>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</si>
  <si>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</si>
  <si>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</si>
  <si>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</si>
  <si>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</si>
  <si>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</si>
  <si>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</si>
  <si>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</si>
  <si>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</si>
  <si>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</si>
  <si>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</si>
  <si>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</si>
  <si>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</si>
  <si>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</si>
  <si>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</si>
  <si>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</si>
  <si>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</si>
  <si>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</si>
  <si>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</si>
  <si>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</si>
  <si>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</si>
  <si>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</si>
  <si>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</si>
  <si>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</si>
  <si>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</si>
  <si>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</si>
  <si>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</si>
  <si>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</si>
  <si>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</si>
  <si>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</si>
  <si>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</si>
  <si>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</si>
  <si>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</si>
  <si>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</si>
  <si>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</si>
  <si>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</si>
  <si>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</si>
  <si>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</si>
  <si>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</si>
  <si>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</si>
  <si>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</si>
  <si>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</si>
  <si>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</si>
  <si>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</si>
  <si>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</si>
  <si>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</si>
  <si>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</si>
  <si>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</si>
  <si>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</si>
  <si>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</si>
  <si>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</si>
  <si>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</si>
  <si>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</si>
  <si>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</si>
  <si>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</si>
  <si>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</si>
  <si>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</si>
  <si>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</si>
  <si>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</si>
  <si>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</si>
  <si>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</si>
  <si>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</si>
  <si>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</si>
  <si>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</si>
  <si>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</si>
  <si>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</si>
  <si>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</si>
  <si>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</si>
  <si>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</si>
  <si>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</si>
  <si>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</si>
  <si>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</si>
  <si>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</si>
  <si>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</si>
  <si>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</si>
  <si>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</si>
  <si>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</si>
  <si>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</si>
  <si>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</si>
  <si>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</si>
  <si>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</si>
  <si>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</si>
  <si>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</si>
  <si>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</si>
  <si>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</si>
  <si>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</si>
  <si>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</si>
  <si>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</si>
  <si>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</si>
  <si>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</si>
  <si>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</si>
  <si>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</si>
  <si>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</si>
  <si>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</si>
  <si>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</si>
  <si>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</si>
  <si>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</si>
  <si>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</si>
  <si>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</si>
  <si>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</si>
  <si>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</si>
  <si>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</si>
  <si>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</si>
  <si>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</si>
  <si>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</si>
  <si>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</si>
  <si>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</si>
  <si>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</si>
  <si>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</si>
  <si>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</si>
  <si>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</si>
  <si>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</si>
  <si>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</si>
  <si>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</si>
  <si>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</si>
  <si>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</si>
  <si>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</si>
  <si>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</si>
  <si>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</si>
  <si>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</si>
  <si>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</si>
  <si>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</si>
  <si>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</si>
  <si>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</si>
  <si>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</si>
  <si>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</si>
  <si>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</si>
  <si>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</si>
  <si>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</si>
  <si>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</si>
  <si>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</si>
  <si>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</si>
  <si>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</si>
  <si>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</si>
  <si>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</si>
  <si>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</si>
  <si>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</si>
  <si>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</si>
  <si>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</si>
  <si>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</si>
  <si>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</si>
  <si>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</si>
  <si>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</si>
  <si>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</si>
  <si>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</si>
  <si>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</si>
  <si>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</si>
  <si>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</si>
  <si>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</si>
  <si>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</si>
  <si>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</si>
  <si>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</si>
  <si>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</si>
  <si>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</si>
  <si>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</si>
  <si>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</si>
  <si>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</si>
  <si>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</si>
  <si>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</si>
  <si>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</si>
  <si>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</si>
  <si>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</si>
  <si>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</si>
  <si>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</si>
  <si>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</si>
  <si>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</si>
  <si>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</si>
  <si>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</si>
  <si>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</si>
  <si>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</si>
  <si>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</si>
  <si>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</si>
  <si>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</si>
  <si>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</si>
  <si>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</si>
  <si>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</si>
  <si>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</si>
  <si>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</si>
  <si>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</si>
  <si>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</si>
  <si>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</si>
  <si>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</si>
  <si>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</si>
  <si>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</si>
  <si>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</si>
  <si>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</si>
  <si>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</si>
  <si>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</si>
  <si>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</si>
  <si>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</si>
  <si>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</si>
  <si>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</si>
  <si>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</si>
  <si>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</si>
  <si>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</si>
  <si>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</si>
  <si>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</si>
  <si>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</si>
  <si>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</si>
  <si>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</si>
  <si>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</si>
  <si>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</si>
  <si>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</si>
  <si>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</si>
  <si>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</si>
  <si>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</si>
  <si>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</si>
  <si>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</si>
  <si>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</si>
  <si>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</si>
  <si>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</si>
  <si>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</si>
  <si>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</si>
  <si>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</si>
  <si>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</si>
  <si>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</si>
  <si>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</si>
  <si>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</si>
  <si>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</si>
  <si>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</si>
  <si>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</si>
  <si>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</si>
  <si>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</si>
  <si>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</si>
  <si>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</si>
  <si>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</si>
  <si>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</si>
  <si>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</si>
  <si>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</si>
  <si>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</si>
  <si>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</si>
  <si>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</si>
  <si>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</si>
  <si>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</si>
  <si>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</si>
  <si>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</si>
  <si>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</si>
  <si>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</si>
  <si>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</si>
  <si>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</si>
  <si>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</si>
  <si>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</si>
  <si>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</si>
  <si>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</si>
  <si>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</si>
  <si>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</si>
  <si>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</si>
  <si>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</si>
  <si>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</si>
  <si>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</si>
  <si>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</si>
  <si>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</si>
  <si>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</si>
  <si>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</si>
  <si>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</si>
  <si>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</si>
  <si>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</si>
  <si>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</si>
  <si>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</si>
  <si>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</si>
  <si>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</si>
  <si>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</si>
  <si>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</si>
  <si>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</si>
  <si>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</si>
  <si>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</si>
  <si>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</si>
  <si>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</si>
  <si>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</si>
  <si>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</si>
  <si>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</si>
  <si>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</si>
  <si>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</si>
  <si>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</si>
  <si>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</si>
  <si>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</si>
  <si>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</si>
  <si>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</si>
  <si>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</si>
  <si>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</si>
  <si>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</si>
  <si>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</si>
  <si>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</si>
  <si>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</si>
  <si>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</si>
  <si>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</si>
  <si>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</si>
  <si>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</si>
  <si>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</si>
  <si>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</si>
  <si>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</si>
  <si>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</si>
  <si>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</si>
  <si>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</si>
  <si>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</si>
  <si>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</si>
  <si>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</si>
  <si>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</si>
  <si>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</si>
  <si>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</si>
  <si>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</si>
  <si>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</si>
  <si>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</si>
  <si>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</si>
  <si>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</si>
  <si>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</si>
  <si>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</si>
  <si>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</si>
  <si>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</si>
  <si>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</si>
  <si>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</si>
  <si>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</si>
  <si>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</si>
  <si>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</si>
  <si>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</si>
  <si>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</si>
  <si>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</si>
  <si>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</si>
  <si>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</si>
  <si>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</si>
  <si>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</si>
  <si>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</si>
  <si>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</si>
  <si>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</si>
  <si>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</si>
  <si>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</si>
  <si>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</si>
  <si>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</si>
  <si>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</si>
  <si>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</si>
  <si>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</si>
  <si>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</si>
  <si>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</si>
  <si>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</si>
  <si>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</si>
  <si>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</si>
  <si>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</si>
  <si>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</si>
  <si>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</si>
  <si>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</si>
  <si>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</si>
  <si>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</si>
  <si>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</si>
  <si>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</si>
  <si>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</si>
  <si>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</si>
  <si>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</si>
  <si>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</si>
  <si>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</si>
  <si>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</si>
  <si>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</si>
  <si>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</si>
  <si>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</si>
  <si>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</si>
  <si>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</si>
  <si>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</si>
  <si>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</si>
  <si>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</si>
  <si>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</si>
  <si>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</si>
  <si>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</si>
  <si>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</si>
  <si>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</si>
  <si>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</si>
  <si>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</si>
  <si>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</si>
  <si>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</si>
  <si>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</si>
  <si>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</si>
  <si>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</si>
  <si>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</si>
  <si>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</si>
  <si>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</si>
  <si>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</si>
  <si>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</si>
  <si>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</si>
  <si>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</si>
  <si>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</si>
  <si>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</si>
  <si>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</si>
  <si>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</si>
  <si>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</si>
  <si>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</si>
  <si>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</si>
  <si>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</si>
  <si>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</si>
  <si>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</si>
  <si>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</si>
  <si>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</si>
  <si>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</si>
  <si>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</si>
  <si>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</si>
  <si>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</si>
  <si>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</si>
  <si>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</si>
  <si>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</si>
  <si>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</si>
  <si>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</si>
  <si>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</si>
  <si>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</si>
  <si>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</si>
  <si>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</si>
  <si>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</si>
  <si>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</si>
  <si>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</si>
  <si>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</si>
  <si>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</si>
  <si>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</si>
  <si>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</si>
  <si>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</si>
  <si>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</si>
  <si>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</si>
  <si>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</si>
  <si>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</si>
  <si>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</si>
  <si>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</si>
  <si>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</si>
  <si>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</si>
  <si>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</si>
  <si>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</si>
  <si>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</si>
  <si>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</si>
  <si>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</si>
  <si>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</si>
  <si>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</si>
  <si>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</si>
  <si>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</si>
  <si>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</si>
  <si>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</si>
  <si>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</si>
  <si>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</si>
  <si>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</si>
  <si>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</si>
  <si>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</si>
  <si>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</si>
  <si>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</si>
  <si>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</si>
  <si>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</si>
  <si>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</si>
  <si>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</si>
  <si>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</si>
  <si>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</si>
  <si>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</si>
  <si>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</si>
  <si>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</si>
  <si>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</si>
  <si>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</si>
  <si>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</si>
  <si>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</si>
  <si>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</si>
  <si>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</si>
  <si>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</si>
  <si>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</si>
  <si>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</si>
  <si>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</si>
  <si>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</si>
  <si>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</si>
  <si>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</si>
  <si>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</si>
  <si>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</si>
  <si>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</si>
  <si>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</si>
  <si>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</si>
  <si>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</si>
  <si>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</si>
  <si>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</si>
  <si>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</si>
  <si>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</si>
  <si>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</si>
  <si>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</si>
  <si>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</si>
  <si>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</si>
  <si>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</si>
  <si>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</si>
  <si>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</si>
  <si>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</si>
  <si>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</si>
  <si>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</si>
  <si>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</si>
  <si>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</si>
  <si>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</si>
  <si>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</si>
  <si>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</si>
  <si>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</si>
  <si>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</si>
  <si>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</si>
  <si>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</si>
  <si>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</si>
  <si>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</si>
  <si>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</si>
  <si>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</si>
  <si>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</si>
  <si>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</si>
  <si>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</si>
  <si>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</si>
  <si>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</si>
  <si>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</si>
  <si>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</si>
  <si>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</si>
  <si>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</si>
  <si>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</si>
  <si>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</si>
  <si>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</si>
  <si>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</si>
  <si>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</si>
  <si>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</si>
  <si>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</si>
  <si>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</si>
  <si>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</si>
  <si>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</si>
  <si>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</si>
  <si>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</si>
  <si>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</si>
  <si>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</si>
  <si>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</si>
  <si>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</si>
  <si>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</si>
  <si>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</si>
  <si>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</si>
  <si>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</si>
  <si>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</si>
  <si>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</si>
  <si>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</si>
  <si>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</si>
  <si>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</si>
  <si>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</si>
  <si>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</si>
  <si>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</si>
  <si>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</si>
  <si>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</si>
  <si>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</si>
  <si>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</si>
  <si>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</si>
  <si>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</si>
  <si>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</si>
  <si>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</si>
  <si>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</si>
  <si>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</si>
  <si>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</si>
  <si>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</si>
  <si>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</si>
  <si>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</si>
  <si>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</si>
  <si>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</si>
  <si>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</si>
  <si>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</si>
  <si>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</si>
  <si>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</si>
  <si>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</si>
  <si>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</si>
  <si>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</si>
  <si>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</si>
  <si>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</si>
  <si>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</si>
  <si>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</si>
  <si>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</si>
  <si>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</si>
  <si>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</si>
  <si>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</si>
  <si>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</si>
  <si>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</si>
  <si>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</si>
  <si>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</si>
  <si>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</si>
  <si>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</si>
  <si>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</si>
  <si>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</si>
  <si>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</si>
  <si>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</si>
  <si>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</si>
  <si>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</si>
  <si>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</si>
  <si>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</si>
  <si>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</si>
  <si>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</si>
  <si>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</si>
  <si>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</si>
  <si>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</si>
  <si>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</si>
  <si>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</si>
  <si>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</si>
  <si>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</si>
  <si>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</si>
  <si>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</si>
  <si>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</si>
  <si>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</si>
  <si>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</si>
  <si>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</si>
  <si>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</si>
  <si>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</si>
  <si>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</si>
  <si>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</si>
  <si>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</si>
  <si>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</si>
  <si>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</si>
  <si>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</si>
  <si>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</si>
  <si>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</si>
  <si>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</si>
  <si>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</si>
  <si>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</si>
  <si>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</si>
  <si>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</si>
  <si>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</si>
  <si>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</si>
  <si>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</si>
  <si>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</si>
  <si>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</si>
  <si>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</si>
  <si>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</si>
  <si>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</si>
  <si>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</si>
  <si>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</si>
  <si>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</si>
  <si>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</si>
  <si>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</si>
  <si>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</si>
  <si>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</si>
  <si>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</si>
  <si>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</si>
  <si>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</si>
  <si>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</si>
  <si>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</si>
  <si>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</si>
  <si>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</si>
  <si>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</si>
  <si>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</si>
  <si>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</si>
  <si>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</si>
  <si>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</si>
  <si>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</si>
  <si>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</si>
  <si>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</si>
  <si>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</si>
  <si>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</si>
  <si>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</si>
  <si>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</si>
  <si>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</si>
  <si>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</si>
  <si>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</si>
  <si>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</si>
  <si>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</si>
  <si>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</si>
  <si>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</si>
  <si>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</si>
  <si>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</si>
  <si>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</si>
  <si>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</si>
  <si>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</si>
  <si>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</si>
  <si>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</si>
  <si>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</si>
  <si>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</si>
  <si>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</si>
  <si>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</si>
  <si>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</si>
  <si>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</si>
  <si>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</si>
  <si>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</si>
  <si>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</si>
  <si>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</si>
  <si>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</si>
  <si>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</si>
  <si>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</si>
  <si>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</si>
  <si>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</si>
  <si>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</si>
  <si>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</si>
  <si>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</si>
  <si>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</si>
  <si>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</si>
  <si>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</si>
  <si>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</si>
  <si>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</si>
  <si>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</si>
  <si>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</si>
  <si>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</si>
  <si>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</si>
  <si>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</si>
  <si>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</si>
  <si>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</si>
  <si>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</si>
  <si>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</si>
  <si>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</si>
  <si>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</si>
  <si>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</si>
  <si>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</si>
  <si>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</si>
  <si>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</si>
  <si>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</si>
  <si>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</si>
  <si>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</si>
  <si>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</si>
  <si>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</si>
  <si>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</si>
  <si>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</si>
  <si>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</si>
  <si>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</si>
  <si>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</si>
  <si>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</si>
  <si>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</si>
  <si>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</si>
  <si>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</si>
  <si>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</si>
  <si>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</si>
  <si>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</si>
  <si>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</si>
  <si>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</si>
  <si>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</si>
  <si>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</si>
  <si>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</si>
  <si>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</si>
  <si>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</si>
  <si>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</si>
  <si>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</si>
  <si>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</si>
  <si>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</si>
  <si>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</si>
  <si>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</si>
  <si>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</si>
  <si>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</si>
  <si>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</si>
  <si>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</si>
  <si>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</si>
  <si>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</si>
  <si>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</si>
  <si>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</si>
  <si>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</si>
  <si>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</si>
  <si>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</si>
  <si>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</si>
  <si>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</si>
  <si>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</si>
  <si>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</si>
  <si>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</si>
  <si>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</si>
  <si>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</si>
  <si>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</si>
  <si>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</si>
  <si>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</si>
  <si>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</si>
  <si>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</si>
  <si>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</si>
  <si>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</si>
  <si>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</si>
  <si>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</si>
  <si>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</si>
  <si>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</si>
  <si>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</si>
  <si>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</si>
  <si>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</si>
  <si>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</si>
  <si>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</si>
  <si>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</si>
  <si>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</si>
  <si>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</si>
  <si>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</si>
  <si>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</si>
  <si>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</si>
  <si>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</si>
  <si>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</si>
  <si>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</si>
  <si>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</si>
  <si>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</si>
  <si>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</si>
  <si>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</si>
  <si>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</si>
  <si>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</si>
  <si>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</si>
  <si>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</si>
  <si>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</si>
  <si>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</si>
  <si>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</si>
  <si>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</si>
  <si>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</si>
  <si>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</si>
  <si>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</si>
  <si>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</si>
  <si>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</si>
  <si>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</si>
  <si>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</si>
  <si>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</si>
  <si>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</si>
  <si>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</si>
  <si>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</si>
  <si>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</si>
  <si>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</si>
  <si>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</si>
  <si>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</si>
  <si>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</si>
  <si>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</si>
  <si>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</si>
  <si>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</si>
  <si>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</si>
  <si>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</si>
  <si>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</si>
  <si>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</si>
  <si>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</si>
  <si>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</si>
  <si>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</si>
  <si>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</si>
  <si>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</si>
  <si>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</si>
  <si>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</si>
  <si>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</si>
  <si>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</si>
  <si>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</si>
  <si>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</si>
  <si>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</si>
  <si>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</si>
  <si>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</si>
  <si>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</si>
  <si>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</si>
  <si>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</si>
  <si>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</si>
  <si>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</si>
  <si>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</si>
  <si>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</si>
  <si>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</si>
  <si>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</si>
  <si>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</si>
  <si>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</si>
  <si>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</si>
  <si>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</si>
  <si>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</si>
  <si>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</si>
  <si>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</si>
  <si>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</si>
  <si>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</si>
  <si>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</si>
  <si>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</si>
  <si>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</si>
  <si>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</si>
  <si>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</si>
  <si>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</si>
  <si>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</si>
  <si>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</si>
  <si>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</si>
  <si>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</si>
  <si>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</si>
  <si>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</si>
  <si>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</si>
  <si>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</si>
  <si>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</si>
  <si>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</si>
  <si>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</si>
  <si>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</si>
  <si>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</si>
  <si>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</si>
  <si>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</si>
  <si>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</si>
  <si>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</si>
  <si>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</si>
  <si>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</si>
  <si>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</si>
  <si>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</si>
  <si>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</si>
  <si>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</si>
  <si>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</si>
  <si>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</si>
  <si>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</si>
  <si>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</si>
  <si>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</si>
  <si>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</si>
  <si>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</si>
  <si>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</si>
  <si>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</si>
  <si>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</si>
  <si>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</si>
  <si>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</si>
  <si>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</si>
  <si>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</si>
  <si>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</si>
  <si>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</si>
  <si>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</si>
  <si>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</si>
  <si>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</si>
  <si>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</si>
  <si>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</si>
  <si>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</si>
  <si>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</si>
  <si>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</si>
  <si>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</si>
  <si>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</si>
  <si>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</si>
  <si>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</si>
  <si>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</si>
  <si>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</si>
  <si>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</si>
  <si>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</si>
  <si>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</si>
  <si>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</si>
  <si>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</si>
  <si>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</si>
  <si>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</si>
  <si>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</si>
  <si>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</si>
  <si>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</si>
  <si>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</si>
  <si>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</si>
  <si>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</si>
  <si>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</si>
  <si>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</si>
  <si>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</si>
  <si>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</si>
  <si>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</si>
  <si>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</si>
  <si>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</si>
  <si>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</si>
  <si>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</si>
  <si>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</si>
  <si>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</si>
  <si>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</si>
  <si>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</si>
  <si>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</si>
  <si>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</si>
  <si>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</si>
  <si>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</si>
  <si>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</si>
  <si>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</si>
  <si>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</si>
  <si>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</si>
  <si>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</si>
  <si>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</si>
  <si>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</si>
  <si>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</si>
  <si>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</si>
  <si>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</si>
  <si>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</si>
  <si>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</si>
  <si>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</si>
  <si>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</si>
  <si>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</si>
  <si>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</si>
  <si>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</si>
  <si>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</si>
  <si>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</si>
  <si>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</si>
  <si>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</si>
  <si>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</si>
  <si>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</si>
  <si>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</si>
  <si>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</si>
  <si>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</si>
  <si>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</si>
  <si>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</si>
  <si>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</si>
  <si>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</si>
  <si>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</si>
  <si>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</si>
  <si>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</si>
  <si>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</si>
  <si>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</si>
  <si>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</si>
  <si>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</si>
  <si>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</si>
  <si>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</si>
  <si>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</si>
  <si>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</si>
  <si>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</si>
  <si>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</si>
  <si>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</si>
  <si>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</si>
  <si>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</si>
  <si>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</si>
  <si>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</si>
  <si>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</si>
  <si>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</si>
  <si>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</si>
  <si>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</si>
  <si>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</si>
  <si>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</si>
  <si>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</si>
  <si>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</si>
  <si>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</si>
  <si>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</si>
  <si>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</si>
  <si>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</si>
  <si>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</si>
  <si>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</si>
  <si>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</si>
  <si>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</si>
  <si>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</si>
  <si>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</si>
  <si>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</si>
  <si>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</si>
  <si>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</si>
  <si>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</si>
  <si>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</si>
  <si>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</si>
  <si>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</si>
  <si>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</si>
  <si>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</si>
  <si>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</si>
  <si>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</si>
  <si>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</si>
  <si>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</si>
  <si>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</si>
  <si>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</si>
  <si>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</si>
  <si>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</si>
  <si>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</si>
  <si>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</si>
  <si>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</si>
  <si>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</si>
  <si>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</si>
  <si>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</si>
  <si>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</si>
  <si>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</si>
  <si>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</si>
  <si>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</si>
  <si>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</si>
  <si>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</si>
  <si>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</si>
  <si>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</si>
  <si>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</si>
  <si>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</si>
  <si>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</si>
  <si>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</si>
  <si>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</si>
  <si>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</si>
  <si>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</si>
  <si>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</si>
  <si>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</si>
  <si>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</si>
  <si>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</si>
  <si>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</si>
  <si>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</si>
  <si>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</si>
  <si>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</si>
  <si>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</si>
  <si>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</si>
  <si>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</si>
  <si>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</si>
  <si>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</si>
  <si>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</si>
  <si>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</si>
  <si>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</si>
  <si>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</si>
  <si>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</si>
  <si>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</si>
  <si>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</si>
  <si>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</si>
  <si>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</si>
  <si>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</si>
  <si>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</si>
  <si>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</si>
  <si>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</si>
  <si>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</si>
  <si>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</si>
  <si>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</si>
  <si>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</si>
  <si>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</si>
  <si>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</si>
  <si>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</si>
  <si>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</si>
  <si>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</si>
  <si>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</si>
  <si>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</si>
  <si>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</si>
  <si>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</si>
  <si>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</si>
  <si>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</si>
  <si>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</si>
  <si>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</si>
  <si>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</si>
  <si>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</si>
  <si>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</si>
  <si>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</si>
  <si>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</si>
  <si>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</si>
  <si>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</si>
  <si>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</si>
  <si>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</si>
  <si>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</si>
  <si>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</si>
  <si>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</si>
  <si>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</si>
  <si>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</si>
  <si>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</si>
  <si>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</si>
  <si>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</si>
  <si>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</si>
  <si>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</si>
  <si>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</si>
  <si>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</si>
  <si>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</si>
  <si>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</si>
  <si>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</si>
  <si>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</si>
  <si>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</si>
  <si>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</si>
  <si>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</si>
  <si>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</si>
  <si>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</si>
  <si>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</si>
  <si>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</si>
  <si>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</si>
  <si>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</si>
  <si>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</si>
  <si>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</si>
  <si>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</si>
  <si>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</si>
  <si>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</si>
  <si>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</si>
  <si>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</si>
  <si>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</si>
  <si>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</si>
  <si>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</si>
  <si>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</si>
  <si>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</si>
  <si>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</si>
  <si>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</si>
  <si>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</si>
  <si>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</si>
  <si>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</si>
  <si>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</si>
  <si>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</si>
  <si>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</si>
  <si>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</si>
  <si>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</si>
  <si>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</si>
  <si>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</si>
  <si>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</si>
  <si>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</si>
  <si>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</si>
  <si>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</si>
  <si>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</si>
  <si>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</si>
  <si>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</si>
  <si>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</si>
  <si>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</si>
  <si>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</si>
  <si>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</si>
  <si>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</si>
  <si>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</si>
  <si>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</si>
  <si>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</si>
  <si>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</si>
  <si>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</si>
  <si>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</si>
  <si>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</si>
  <si>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</si>
  <si>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</si>
  <si>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</si>
  <si>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</si>
  <si>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</si>
  <si>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</si>
  <si>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</si>
  <si>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</si>
  <si>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</si>
  <si>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</si>
  <si>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</si>
  <si>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</si>
  <si>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</si>
  <si>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</si>
  <si>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</si>
  <si>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</si>
  <si>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</si>
  <si>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</si>
  <si>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</si>
  <si>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</si>
  <si>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</si>
  <si>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</si>
  <si>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</si>
  <si>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</si>
  <si>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</si>
  <si>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</si>
  <si>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</si>
  <si>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</si>
  <si>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</si>
  <si>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</si>
  <si>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</si>
  <si>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</si>
  <si>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</si>
  <si>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</si>
  <si>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</si>
  <si>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</si>
  <si>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</si>
  <si>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</si>
  <si>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</si>
  <si>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</si>
  <si>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</si>
  <si>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</si>
  <si>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</si>
  <si>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</si>
  <si>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</si>
  <si>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</si>
  <si>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</si>
  <si>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</si>
  <si>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</si>
  <si>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</si>
  <si>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</si>
  <si>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</si>
  <si>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</si>
  <si>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</si>
  <si>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</si>
  <si>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</si>
  <si>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</si>
  <si>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</si>
  <si>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</si>
  <si>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</si>
  <si>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</si>
  <si>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</si>
  <si>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</si>
  <si>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</si>
  <si>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</si>
  <si>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</si>
  <si>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</si>
  <si>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</si>
  <si>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</si>
  <si>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</si>
  <si>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</si>
  <si>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</si>
  <si>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</si>
  <si>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</si>
  <si>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</si>
  <si>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</si>
  <si>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</si>
  <si>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</si>
  <si>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</si>
  <si>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</si>
  <si>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</si>
  <si>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</si>
  <si>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</si>
  <si>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</si>
  <si>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</si>
  <si>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</si>
  <si>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</si>
  <si>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</si>
  <si>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</si>
  <si>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</si>
  <si>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</si>
  <si>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</si>
  <si>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</si>
  <si>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</si>
  <si>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</si>
  <si>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</si>
  <si>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</si>
  <si>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</si>
  <si>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</si>
  <si>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</si>
  <si>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</si>
  <si>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</si>
  <si>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</si>
  <si>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</si>
  <si>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</si>
  <si>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</si>
  <si>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</si>
  <si>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</si>
  <si>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</si>
  <si>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</si>
  <si>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</si>
  <si>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</si>
  <si>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</si>
  <si>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</si>
  <si>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</si>
  <si>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</si>
  <si>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</si>
  <si>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</si>
  <si>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</si>
  <si>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</si>
  <si>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</si>
  <si>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</si>
  <si>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</si>
  <si>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</si>
  <si>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</si>
  <si>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</si>
  <si>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</si>
  <si>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</si>
  <si>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</si>
  <si>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</si>
  <si>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</si>
  <si>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</si>
  <si>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</si>
  <si>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</si>
  <si>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</si>
  <si>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</si>
  <si>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</si>
  <si>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</si>
  <si>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</si>
  <si>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</si>
  <si>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</si>
  <si>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</si>
  <si>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</si>
  <si>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</si>
  <si>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</si>
  <si>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</si>
  <si>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</si>
  <si>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</si>
  <si>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</si>
  <si>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</si>
  <si>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</si>
  <si>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</si>
  <si>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</si>
  <si>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</si>
  <si>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</si>
  <si>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</si>
  <si>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</si>
  <si>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</si>
  <si>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</si>
  <si>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</si>
  <si>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</si>
  <si>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</si>
  <si>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</si>
  <si>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</si>
  <si>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</si>
  <si>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</si>
  <si>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</si>
  <si>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</si>
  <si>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</si>
  <si>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</si>
  <si>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</si>
  <si>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</si>
  <si>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</si>
  <si>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</si>
  <si>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</si>
  <si>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</si>
  <si>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</si>
  <si>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</si>
  <si>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</si>
  <si>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</si>
  <si>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</si>
  <si>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</si>
  <si>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</si>
  <si>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</si>
  <si>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</si>
  <si>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</si>
  <si>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</si>
  <si>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</si>
  <si>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</si>
  <si>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</si>
  <si>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</si>
  <si>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</si>
  <si>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</si>
  <si>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</si>
  <si>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</si>
  <si>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</si>
  <si>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</si>
  <si>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</si>
  <si>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</si>
  <si>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</si>
  <si>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</si>
  <si>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</si>
  <si>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</si>
  <si>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</si>
  <si>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</si>
  <si>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</si>
  <si>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</si>
  <si>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</si>
  <si>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</si>
  <si>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</si>
  <si>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</si>
  <si>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</si>
  <si>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</si>
  <si>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</si>
  <si>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</si>
  <si>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</si>
  <si>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</si>
  <si>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</si>
  <si>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</si>
  <si>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</si>
  <si>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</si>
  <si>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</si>
  <si>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</si>
  <si>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</si>
  <si>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</si>
  <si>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</si>
  <si>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</si>
  <si>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</si>
  <si>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</si>
  <si>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</si>
  <si>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</si>
  <si>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</si>
  <si>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</si>
  <si>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</si>
  <si>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</si>
  <si>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</si>
  <si>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</si>
  <si>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</si>
  <si>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</si>
  <si>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</si>
  <si>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</si>
  <si>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</si>
  <si>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</si>
  <si>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</si>
  <si>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</si>
  <si>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</si>
  <si>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</si>
  <si>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</si>
  <si>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</si>
  <si>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</si>
  <si>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</si>
  <si>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</si>
  <si>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</si>
  <si>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</si>
  <si>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</si>
  <si>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</si>
  <si>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</si>
  <si>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</si>
  <si>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</si>
  <si>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</si>
  <si>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</si>
  <si>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</si>
  <si>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</si>
  <si>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</si>
  <si>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</si>
  <si>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</si>
  <si>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</si>
  <si>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</si>
  <si>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</si>
  <si>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</si>
  <si>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</si>
  <si>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</si>
  <si>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</si>
  <si>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</si>
  <si>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</si>
  <si>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</si>
  <si>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</si>
  <si>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</si>
  <si>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</si>
  <si>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</si>
  <si>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</si>
  <si>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</si>
  <si>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</si>
  <si>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</si>
  <si>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</si>
  <si>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</si>
  <si>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</si>
  <si>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</si>
  <si>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</si>
  <si>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</si>
  <si>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</si>
  <si>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</si>
  <si>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</si>
  <si>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</si>
  <si>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</si>
  <si>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</si>
  <si>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</si>
  <si>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</si>
  <si>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</si>
  <si>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</si>
  <si>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</si>
  <si>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</si>
  <si>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</si>
  <si>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</si>
  <si>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</si>
  <si>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</si>
  <si>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</si>
  <si>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</si>
  <si>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</si>
  <si>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</si>
  <si>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</si>
  <si>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</si>
  <si>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</si>
  <si>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</si>
  <si>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</si>
  <si>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</si>
  <si>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</si>
  <si>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</si>
  <si>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</si>
  <si>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</si>
  <si>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</si>
  <si>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</si>
  <si>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</si>
  <si>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</si>
  <si>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</si>
  <si>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</si>
  <si>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</si>
  <si>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</si>
  <si>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</si>
  <si>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</si>
  <si>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</si>
  <si>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</si>
  <si>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</si>
  <si>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</si>
  <si>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</si>
  <si>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</si>
  <si>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</si>
  <si>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</si>
  <si>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</si>
  <si>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</si>
  <si>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</si>
  <si>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</si>
  <si>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</si>
  <si>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</si>
  <si>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</si>
  <si>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</si>
  <si>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</si>
  <si>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</si>
  <si>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</si>
  <si>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</si>
  <si>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</si>
  <si>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</si>
  <si>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</si>
  <si>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</si>
  <si>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</si>
  <si>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</si>
  <si>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</si>
  <si>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</si>
  <si>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</si>
  <si>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</si>
  <si>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</si>
  <si>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</si>
  <si>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</si>
  <si>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</si>
  <si>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</si>
  <si>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</si>
  <si>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</si>
  <si>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</si>
  <si>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</si>
  <si>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</si>
  <si>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</si>
  <si>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</si>
  <si>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</si>
  <si>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</si>
  <si>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</si>
  <si>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</si>
  <si>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</si>
  <si>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</si>
  <si>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</si>
  <si>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</si>
  <si>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</si>
  <si>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</si>
  <si>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</si>
  <si>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</si>
  <si>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</si>
  <si>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</si>
  <si>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</si>
  <si>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</si>
  <si>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</si>
  <si>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</si>
  <si>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</si>
  <si>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</si>
  <si>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</si>
  <si>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</si>
  <si>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</si>
  <si>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</si>
  <si>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</si>
  <si>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</si>
  <si>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</si>
  <si>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</si>
  <si>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</si>
  <si>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</si>
  <si>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</si>
  <si>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</si>
  <si>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</si>
  <si>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</si>
  <si>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</si>
  <si>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</si>
  <si>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</si>
  <si>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</si>
  <si>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</si>
  <si>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</si>
  <si>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</si>
  <si>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</si>
  <si>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</si>
  <si>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</si>
  <si>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</si>
  <si>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</si>
  <si>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</si>
  <si>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</si>
  <si>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</si>
  <si>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</si>
  <si>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</si>
  <si>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</si>
  <si>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</si>
  <si>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</si>
  <si>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</si>
  <si>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</si>
  <si>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</si>
  <si>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</si>
  <si>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</si>
  <si>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</si>
  <si>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</si>
  <si>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</si>
  <si>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</si>
  <si>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</si>
  <si>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</si>
  <si>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</si>
  <si>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</si>
  <si>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</si>
  <si>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</si>
  <si>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</si>
  <si>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</si>
  <si>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</si>
  <si>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</si>
  <si>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</si>
  <si>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</si>
  <si>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</si>
  <si>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</si>
  <si>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</si>
  <si>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</si>
  <si>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</si>
  <si>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</si>
  <si>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</si>
  <si>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</si>
  <si>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</si>
  <si>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</si>
  <si>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</si>
  <si>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</si>
  <si>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</si>
  <si>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</si>
  <si>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</si>
  <si>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</si>
  <si>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</si>
  <si>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</si>
  <si>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</si>
  <si>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</si>
  <si>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</si>
  <si>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</si>
  <si>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</si>
  <si>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</si>
  <si>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</si>
  <si>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</si>
  <si>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</si>
  <si>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</si>
  <si>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</si>
  <si>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</si>
  <si>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</si>
  <si>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</si>
  <si>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</si>
  <si>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</si>
  <si>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</si>
  <si>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</si>
  <si>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</si>
  <si>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</si>
  <si>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</si>
  <si>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</si>
  <si>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</si>
  <si>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</si>
  <si>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</si>
  <si>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</si>
  <si>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</si>
  <si>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</si>
  <si>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</si>
  <si>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</si>
  <si>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</si>
  <si>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</si>
  <si>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</si>
  <si>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</si>
  <si>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</si>
  <si>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</si>
  <si>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</si>
  <si>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</si>
  <si>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</si>
  <si>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</si>
  <si>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</si>
  <si>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</si>
  <si>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</si>
  <si>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</si>
  <si>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</si>
  <si>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</si>
  <si>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</si>
  <si>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</si>
  <si>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</si>
  <si>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</si>
  <si>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</si>
  <si>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</si>
  <si>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</si>
  <si>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</si>
  <si>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</si>
  <si>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</si>
  <si>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</si>
  <si>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</si>
  <si>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</si>
  <si>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</si>
  <si>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</si>
  <si>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</si>
  <si>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</si>
  <si>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</si>
  <si>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</si>
  <si>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</si>
  <si>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</si>
  <si>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</si>
  <si>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</si>
  <si>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</si>
  <si>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</si>
  <si>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</si>
  <si>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</si>
  <si>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</si>
  <si>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</si>
  <si>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</si>
  <si>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</si>
  <si>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</si>
  <si>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</si>
  <si>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</si>
  <si>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</si>
  <si>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</si>
  <si>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</si>
  <si>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</si>
  <si>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</si>
  <si>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</si>
  <si>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</si>
  <si>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</si>
  <si>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</si>
  <si>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</si>
  <si>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</si>
  <si>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</si>
  <si>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</si>
  <si>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</si>
  <si>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</si>
  <si>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</si>
  <si>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</si>
  <si>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</si>
  <si>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</si>
  <si>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</si>
  <si>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</si>
  <si>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</si>
  <si>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</si>
  <si>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</si>
  <si>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</si>
  <si>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</si>
  <si>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</si>
  <si>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</si>
  <si>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</si>
  <si>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</si>
  <si>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</si>
  <si>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</si>
  <si>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</si>
  <si>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</si>
  <si>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</si>
  <si>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</si>
  <si>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</si>
  <si>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</si>
  <si>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</si>
  <si>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</si>
  <si>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</si>
  <si>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</si>
  <si>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</si>
  <si>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</si>
  <si>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</si>
  <si>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</si>
  <si>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</si>
  <si>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</si>
  <si>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</si>
  <si>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</si>
  <si>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</si>
  <si>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</si>
  <si>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</si>
  <si>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</si>
  <si>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</si>
  <si>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</si>
  <si>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</si>
  <si>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</si>
  <si>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</si>
  <si>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</si>
  <si>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</si>
  <si>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</si>
  <si>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</si>
  <si>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</si>
  <si>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</si>
  <si>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</si>
  <si>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</si>
  <si>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</si>
  <si>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</si>
  <si>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</si>
  <si>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</si>
  <si>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</si>
  <si>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</si>
  <si>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</si>
  <si>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</si>
  <si>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</si>
  <si>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</si>
  <si>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</si>
  <si>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</si>
  <si>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</si>
  <si>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</si>
  <si>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</si>
  <si>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</si>
  <si>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</si>
  <si>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</si>
  <si>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</si>
  <si>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</si>
  <si>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</si>
  <si>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</si>
  <si>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</si>
  <si>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</si>
  <si>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</si>
  <si>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</si>
  <si>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</si>
  <si>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</si>
  <si>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</si>
  <si>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</si>
  <si>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</si>
  <si>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</si>
  <si>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</si>
  <si>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</si>
  <si>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</si>
  <si>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</si>
  <si>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</si>
  <si>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</si>
  <si>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</si>
  <si>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</si>
  <si>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</si>
  <si>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</si>
  <si>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</si>
  <si>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</si>
  <si>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</si>
  <si>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</si>
  <si>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</si>
  <si>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</si>
  <si>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</si>
  <si>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</si>
  <si>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</si>
  <si>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</si>
  <si>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</si>
  <si>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</si>
  <si>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</si>
  <si>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</si>
  <si>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</si>
  <si>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</si>
  <si>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</si>
  <si>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</si>
  <si>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</si>
  <si>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</si>
  <si>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</si>
  <si>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</si>
  <si>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</si>
  <si>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</si>
  <si>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</si>
  <si>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</si>
  <si>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</si>
  <si>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</si>
  <si>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</si>
  <si>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</si>
  <si>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</si>
  <si>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</si>
  <si>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</si>
  <si>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</si>
  <si>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</si>
  <si>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</si>
  <si>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</si>
  <si>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</si>
  <si>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</si>
  <si>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</si>
  <si>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</si>
  <si>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</si>
  <si>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</si>
  <si>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</si>
  <si>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</si>
  <si>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</si>
  <si>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</si>
  <si>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</si>
  <si>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</si>
  <si>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</si>
  <si>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</si>
  <si>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</si>
  <si>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</si>
  <si>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</si>
  <si>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</si>
  <si>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</si>
  <si>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</si>
  <si>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</si>
  <si>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</si>
  <si>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</si>
  <si>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</si>
  <si>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</si>
  <si>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</si>
  <si>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</si>
  <si>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</si>
  <si>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</si>
  <si>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</si>
  <si>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</si>
  <si>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</si>
  <si>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</si>
  <si>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</si>
  <si>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</si>
  <si>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</si>
  <si>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</si>
  <si>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</si>
  <si>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</si>
  <si>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</si>
  <si>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</si>
  <si>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</si>
  <si>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</si>
  <si>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</si>
  <si>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</si>
  <si>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</si>
  <si>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</si>
  <si>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</si>
  <si>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</si>
  <si>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</si>
  <si>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</si>
  <si>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</si>
  <si>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</si>
  <si>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</si>
  <si>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</si>
  <si>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</si>
  <si>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</si>
  <si>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</si>
  <si>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</si>
  <si>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</si>
  <si>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</si>
  <si>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</si>
  <si>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</si>
  <si>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</si>
  <si>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</si>
  <si>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</si>
  <si>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</si>
  <si>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</si>
  <si>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</si>
  <si>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</si>
  <si>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</si>
  <si>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</si>
  <si>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</si>
  <si>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</si>
  <si>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</si>
  <si>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</si>
  <si>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</si>
  <si>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</si>
  <si>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</si>
  <si>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</si>
  <si>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</si>
  <si>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</si>
  <si>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</si>
  <si>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</si>
  <si>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</si>
  <si>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</si>
  <si>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</si>
  <si>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</si>
  <si>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</si>
  <si>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</si>
  <si>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</si>
  <si>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</si>
  <si>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</si>
  <si>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</si>
  <si>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</si>
  <si>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</si>
  <si>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</si>
  <si>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</si>
  <si>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</si>
  <si>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</si>
  <si>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</si>
  <si>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</si>
  <si>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</si>
  <si>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</si>
  <si>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</si>
  <si>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</si>
  <si>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</si>
  <si>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</si>
  <si>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</si>
  <si>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</si>
  <si>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</si>
  <si>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</si>
  <si>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</si>
  <si>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</si>
  <si>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</si>
  <si>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</si>
  <si>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</si>
  <si>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</si>
  <si>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</si>
  <si>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</si>
  <si>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</si>
  <si>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</si>
  <si>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</si>
  <si>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</si>
  <si>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</si>
  <si>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</si>
  <si>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</si>
  <si>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</si>
  <si>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</si>
  <si>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</si>
  <si>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</si>
  <si>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</si>
  <si>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</si>
  <si>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</si>
  <si>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</si>
  <si>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</si>
  <si>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</si>
  <si>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</si>
  <si>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</si>
  <si>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</si>
  <si>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</si>
  <si>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</si>
  <si>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</si>
  <si>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</si>
  <si>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</si>
  <si>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</si>
  <si>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</si>
  <si>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</si>
  <si>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</si>
  <si>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</si>
  <si>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</si>
  <si>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</si>
  <si>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</si>
  <si>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</si>
  <si>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</si>
  <si>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</si>
  <si>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</si>
  <si>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</si>
  <si>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</si>
  <si>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</si>
  <si>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</si>
  <si>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</si>
  <si>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</si>
  <si>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</si>
  <si>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</si>
  <si>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</si>
  <si>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</si>
  <si>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</si>
  <si>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</si>
  <si>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</si>
  <si>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</si>
  <si>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</si>
  <si>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</si>
  <si>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</si>
  <si>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</si>
  <si>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</si>
  <si>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</si>
  <si>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</si>
  <si>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</si>
  <si>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</si>
  <si>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</si>
  <si>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</si>
  <si>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</si>
  <si>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</si>
  <si>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</si>
  <si>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</si>
  <si>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</si>
  <si>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</si>
  <si>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</si>
  <si>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</si>
  <si>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</si>
  <si>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</si>
  <si>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</si>
  <si>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</si>
  <si>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</si>
  <si>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</si>
  <si>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</si>
  <si>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</si>
  <si>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</si>
  <si>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</si>
  <si>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</si>
  <si>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</si>
  <si>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</si>
  <si>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</si>
  <si>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</si>
  <si>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</si>
  <si>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</si>
  <si>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</si>
  <si>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</si>
  <si>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</si>
  <si>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</si>
  <si>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</si>
  <si>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</si>
  <si>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</si>
  <si>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</si>
  <si>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</si>
  <si>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</si>
  <si>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</si>
  <si>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</si>
  <si>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</si>
  <si>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</si>
  <si>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</si>
  <si>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</si>
  <si>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</si>
  <si>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</si>
  <si>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</si>
  <si>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</si>
  <si>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</si>
  <si>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</si>
  <si>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</si>
  <si>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</si>
  <si>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</si>
  <si>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</si>
  <si>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</si>
  <si>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</si>
  <si>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</si>
  <si>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</si>
  <si>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</si>
  <si>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</si>
  <si>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</si>
  <si>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</si>
  <si>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</si>
  <si>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</si>
  <si>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</si>
  <si>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</si>
  <si>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</si>
  <si>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</si>
  <si>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</si>
  <si>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</si>
  <si>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</si>
  <si>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</si>
  <si>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</si>
  <si>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</si>
  <si>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</si>
  <si>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</si>
  <si>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</si>
  <si>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</si>
  <si>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</si>
  <si>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</si>
  <si>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</si>
  <si>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</si>
  <si>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</si>
  <si>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</si>
  <si>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</si>
  <si>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</si>
  <si>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</si>
  <si>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</si>
  <si>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</si>
  <si>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</si>
  <si>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</si>
  <si>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</si>
  <si>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</si>
  <si>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</si>
  <si>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</si>
  <si>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</si>
  <si>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</si>
  <si>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</si>
  <si>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</si>
  <si>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</si>
  <si>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</si>
  <si>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</si>
  <si>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</si>
  <si>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</si>
  <si>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</si>
  <si>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</si>
  <si>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</si>
  <si>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</si>
  <si>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</si>
  <si>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</si>
  <si>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</si>
  <si>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</si>
  <si>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</si>
  <si>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</si>
  <si>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</si>
  <si>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</si>
  <si>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</si>
  <si>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</si>
  <si>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</si>
  <si>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</si>
  <si>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</si>
  <si>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</si>
  <si>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</si>
  <si>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</si>
  <si>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</si>
  <si>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</si>
  <si>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</si>
  <si>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</si>
  <si>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</si>
  <si>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</si>
  <si>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</si>
  <si>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</si>
  <si>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</si>
  <si>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</si>
  <si>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</si>
  <si>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</si>
  <si>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</si>
  <si>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</si>
  <si>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</si>
  <si>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</si>
  <si>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</si>
  <si>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</si>
  <si>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</si>
  <si>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</si>
  <si>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</si>
  <si>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</si>
  <si>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</si>
  <si>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</si>
  <si>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</si>
  <si>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</si>
  <si>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</si>
  <si>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</si>
  <si>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</si>
  <si>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</si>
  <si>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</si>
  <si>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</si>
  <si>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</si>
  <si>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</si>
  <si>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</si>
  <si>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</si>
  <si>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</si>
  <si>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</si>
  <si>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</si>
  <si>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</si>
  <si>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</si>
  <si>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</si>
  <si>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</si>
  <si>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</si>
  <si>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</si>
  <si>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</si>
  <si>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</si>
  <si>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</si>
  <si>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</si>
  <si>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</si>
  <si>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</si>
  <si>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</si>
  <si>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</si>
  <si>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</si>
  <si>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</si>
  <si>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</si>
  <si>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</si>
  <si>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</si>
  <si>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</si>
  <si>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</si>
  <si>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</si>
  <si>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</si>
  <si>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</si>
  <si>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</si>
  <si>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</si>
  <si>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</si>
  <si>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</si>
  <si>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</si>
  <si>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</si>
  <si>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</si>
  <si>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</si>
  <si>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</si>
  <si>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</si>
  <si>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</si>
  <si>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</si>
  <si>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</si>
  <si>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</si>
  <si>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</si>
  <si>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</si>
  <si>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</si>
  <si>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</si>
  <si>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</si>
  <si>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</si>
  <si>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</si>
  <si>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</si>
  <si>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</si>
  <si>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</si>
  <si>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</si>
  <si>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</si>
  <si>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</si>
  <si>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</si>
  <si>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</si>
  <si>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</si>
  <si>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</si>
  <si>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</si>
  <si>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</si>
  <si>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</si>
  <si>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</si>
  <si>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</si>
  <si>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</si>
  <si>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</si>
  <si>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</si>
  <si>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</si>
  <si>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</si>
  <si>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</si>
  <si>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</si>
  <si>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</si>
  <si>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</si>
  <si>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</si>
  <si>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</si>
  <si>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</si>
  <si>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</si>
  <si>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</si>
  <si>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</si>
  <si>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</si>
  <si>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</si>
  <si>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</si>
  <si>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</si>
  <si>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</si>
  <si>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</si>
  <si>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</si>
  <si>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</si>
  <si>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</si>
  <si>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</si>
  <si>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</si>
  <si>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</si>
  <si>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</si>
  <si>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</si>
  <si>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</si>
  <si>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</si>
  <si>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</si>
  <si>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</si>
  <si>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</si>
  <si>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</si>
  <si>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</si>
  <si>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</si>
  <si>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</si>
  <si>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</si>
  <si>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</si>
  <si>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</si>
  <si>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</si>
  <si>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</si>
  <si>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</si>
  <si>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</si>
  <si>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</si>
  <si>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</si>
  <si>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</si>
  <si>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</si>
  <si>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</si>
  <si>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</si>
  <si>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</si>
  <si>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</si>
  <si>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</si>
  <si>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</si>
  <si>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</si>
  <si>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</si>
  <si>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</si>
  <si>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</si>
  <si>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</si>
  <si>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</si>
  <si>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</si>
  <si>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</si>
  <si>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</si>
  <si>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</si>
  <si>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</si>
  <si>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</si>
  <si>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</si>
  <si>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</si>
  <si>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</si>
  <si>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</si>
  <si>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</si>
  <si>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</si>
  <si>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</si>
  <si>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</si>
  <si>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</si>
  <si>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</si>
  <si>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</si>
  <si>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</si>
  <si>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</si>
  <si>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</si>
  <si>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</si>
  <si>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</si>
  <si>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</si>
  <si>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</si>
  <si>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</si>
  <si>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</si>
  <si>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</si>
  <si>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</si>
  <si>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</si>
  <si>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</si>
  <si>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</si>
  <si>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</si>
  <si>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</si>
  <si>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</si>
  <si>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</si>
  <si>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</si>
  <si>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</si>
  <si>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</si>
  <si>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</si>
  <si>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</si>
  <si>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</si>
  <si>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</si>
  <si>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</si>
  <si>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</si>
  <si>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</si>
  <si>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</si>
  <si>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</si>
  <si>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</si>
  <si>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</si>
  <si>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</si>
  <si>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</si>
  <si>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</si>
  <si>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</si>
  <si>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</si>
  <si>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</si>
  <si>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</si>
  <si>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</si>
  <si>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</si>
  <si>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</si>
  <si>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</si>
  <si>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</si>
  <si>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</si>
  <si>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</si>
  <si>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</si>
  <si>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</si>
  <si>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</si>
  <si>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</si>
  <si>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</si>
  <si>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</si>
  <si>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</si>
  <si>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</si>
  <si>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</si>
  <si>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</si>
  <si>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</si>
  <si>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</si>
  <si>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</si>
  <si>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</si>
  <si>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</si>
  <si>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</si>
  <si>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</si>
  <si>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</si>
  <si>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</si>
  <si>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</si>
  <si>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</si>
  <si>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</si>
  <si>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</si>
  <si>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</si>
  <si>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</si>
  <si>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</si>
  <si>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</si>
  <si>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</si>
  <si>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</si>
  <si>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</si>
  <si>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</si>
  <si>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</si>
  <si>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</si>
  <si>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</si>
  <si>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</si>
  <si>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</si>
  <si>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</si>
  <si>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</si>
  <si>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</si>
  <si>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</si>
  <si>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</si>
  <si>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</si>
  <si>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</si>
  <si>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</si>
  <si>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</si>
  <si>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</si>
  <si>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</si>
  <si>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</si>
  <si>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</si>
  <si>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</si>
  <si>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</si>
  <si>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</si>
  <si>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</si>
  <si>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</si>
  <si>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</si>
  <si>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</si>
  <si>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</si>
  <si>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</si>
  <si>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</si>
  <si>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</si>
  <si>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</si>
  <si>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</si>
  <si>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</si>
  <si>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</si>
  <si>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</si>
  <si>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</si>
  <si>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</si>
  <si>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</si>
  <si>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</si>
  <si>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</si>
  <si>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</si>
  <si>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</si>
  <si>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</si>
  <si>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</si>
  <si>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</si>
  <si>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</si>
  <si>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</si>
  <si>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</si>
  <si>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</si>
  <si>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</si>
  <si>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</si>
  <si>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</si>
  <si>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</si>
  <si>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</si>
  <si>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</si>
  <si>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</si>
  <si>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</si>
  <si>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</si>
  <si>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</si>
  <si>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</si>
  <si>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</si>
  <si>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</si>
  <si>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</si>
  <si>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</si>
  <si>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</si>
  <si>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</si>
  <si>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</si>
  <si>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</si>
  <si>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</si>
  <si>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</si>
  <si>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</si>
  <si>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</si>
  <si>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</si>
  <si>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</si>
  <si>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</si>
  <si>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</si>
  <si>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</si>
  <si>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</si>
  <si>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</si>
  <si>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</si>
  <si>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</si>
  <si>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</si>
  <si>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</si>
  <si>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</si>
  <si>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</si>
  <si>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</si>
  <si>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</si>
  <si>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</si>
  <si>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</si>
  <si>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</si>
  <si>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</si>
  <si>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</si>
  <si>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</si>
  <si>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</si>
  <si>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</si>
  <si>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</si>
  <si>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</si>
  <si>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</si>
  <si>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</si>
  <si>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</si>
  <si>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</si>
  <si>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</si>
  <si>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</si>
  <si>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</si>
  <si>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</si>
  <si>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</si>
  <si>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</si>
  <si>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</si>
  <si>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</si>
  <si>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</si>
  <si>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</si>
  <si>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</si>
  <si>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</si>
  <si>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</si>
  <si>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</si>
  <si>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</si>
  <si>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</si>
  <si>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</si>
  <si>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</si>
  <si>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</si>
  <si>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</si>
  <si>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</si>
  <si>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</si>
  <si>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</si>
  <si>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</si>
  <si>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</si>
  <si>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</si>
  <si>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</si>
  <si>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</si>
  <si>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</si>
  <si>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</si>
  <si>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</si>
  <si>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</si>
  <si>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</si>
  <si>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</si>
  <si>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</si>
  <si>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</si>
  <si>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</si>
  <si>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</si>
  <si>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</si>
  <si>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</si>
  <si>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</si>
  <si>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</si>
  <si>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</si>
  <si>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</si>
  <si>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</si>
  <si>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</si>
  <si>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</si>
  <si>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</si>
  <si>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</si>
  <si>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</si>
  <si>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</si>
  <si>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</si>
  <si>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</si>
  <si>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</si>
  <si>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</si>
  <si>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</si>
  <si>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</si>
  <si>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</si>
  <si>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</si>
  <si>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</si>
  <si>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</si>
  <si>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</si>
  <si>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</si>
  <si>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</si>
  <si>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</si>
  <si>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</si>
  <si>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</si>
  <si>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</si>
  <si>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</si>
  <si>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</si>
  <si>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</si>
  <si>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</si>
  <si>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</si>
  <si>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</si>
  <si>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</si>
  <si>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</si>
  <si>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</si>
  <si>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</si>
  <si>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</si>
  <si>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</si>
  <si>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</si>
  <si>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</si>
  <si>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</si>
  <si>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</si>
  <si>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</si>
  <si>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</si>
  <si>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</si>
  <si>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</si>
  <si>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</si>
  <si>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</si>
  <si>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</si>
  <si>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</si>
  <si>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</si>
  <si>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</si>
  <si>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</si>
  <si>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</si>
  <si>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</si>
  <si>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</si>
  <si>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</si>
  <si>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</si>
  <si>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</si>
  <si>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</si>
  <si>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</si>
  <si>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</si>
  <si>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</si>
  <si>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</si>
  <si>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</si>
  <si>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</si>
  <si>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</si>
  <si>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</si>
  <si>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</si>
  <si>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</si>
  <si>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</si>
  <si>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</si>
  <si>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</si>
  <si>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</si>
  <si>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</si>
  <si>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</si>
  <si>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</si>
  <si>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</si>
  <si>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</si>
  <si>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</si>
  <si>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</si>
  <si>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</si>
  <si>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</si>
  <si>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</si>
  <si>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</si>
  <si>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</si>
  <si>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</si>
  <si>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</si>
  <si>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</si>
  <si>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</si>
  <si>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</si>
  <si>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</si>
  <si>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</si>
  <si>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</si>
  <si>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</si>
  <si>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</si>
  <si>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</si>
  <si>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</si>
  <si>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</si>
  <si>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</si>
  <si>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</si>
  <si>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</si>
  <si>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</si>
  <si>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</si>
  <si>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</si>
  <si>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</si>
  <si>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</si>
  <si>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</si>
  <si>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</si>
  <si>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</si>
  <si>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</si>
  <si>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</si>
  <si>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</si>
  <si>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</si>
  <si>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</si>
  <si>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</si>
  <si>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</si>
  <si>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</si>
  <si>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</si>
  <si>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</si>
  <si>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</si>
  <si>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</si>
  <si>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</si>
  <si>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</si>
  <si>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</si>
  <si>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</si>
  <si>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</si>
  <si>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</si>
  <si>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</si>
  <si>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</si>
  <si>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</si>
  <si>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</si>
  <si>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</si>
  <si>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</si>
  <si>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</si>
  <si>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</si>
  <si>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</si>
  <si>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</si>
  <si>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</si>
  <si>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</si>
  <si>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</si>
  <si>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</si>
  <si>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</si>
  <si>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</si>
  <si>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</si>
  <si>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</si>
  <si>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</si>
  <si>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</si>
  <si>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</si>
  <si>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</si>
  <si>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</si>
  <si>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</si>
  <si>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</si>
  <si>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</si>
  <si>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</si>
  <si>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</si>
  <si>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</si>
  <si>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</si>
  <si>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</si>
  <si>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</si>
  <si>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</si>
  <si>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</si>
  <si>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</si>
  <si>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</si>
  <si>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</si>
  <si>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</si>
  <si>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</si>
  <si>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</si>
  <si>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</si>
  <si>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</si>
  <si>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</si>
  <si>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</si>
  <si>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</si>
  <si>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</si>
  <si>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</si>
  <si>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</si>
  <si>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</si>
  <si>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</si>
  <si>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</si>
  <si>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</si>
  <si>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</si>
  <si>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</si>
  <si>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</si>
  <si>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</si>
  <si>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</si>
  <si>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</si>
  <si>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</si>
  <si>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</si>
  <si>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</si>
  <si>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</si>
  <si>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</si>
  <si>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</si>
  <si>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</si>
  <si>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</si>
  <si>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</si>
  <si>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</si>
  <si>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</si>
  <si>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</si>
  <si>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</si>
  <si>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</si>
  <si>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</si>
  <si>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</si>
  <si>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</si>
  <si>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</si>
  <si>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</si>
  <si>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</si>
  <si>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</si>
  <si>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</si>
  <si>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</si>
  <si>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</si>
  <si>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</si>
  <si>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</si>
  <si>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</si>
  <si>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</si>
  <si>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</si>
  <si>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</si>
  <si>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</si>
  <si>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</si>
  <si>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</si>
  <si>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</si>
  <si>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</si>
  <si>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</si>
  <si>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</si>
  <si>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</si>
  <si>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</si>
  <si>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</si>
  <si>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</si>
  <si>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</si>
  <si>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</si>
  <si>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</si>
  <si>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</si>
  <si>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</si>
  <si>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</si>
  <si>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</si>
  <si>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</si>
  <si>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</si>
  <si>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</si>
  <si>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</si>
  <si>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</si>
  <si>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</si>
  <si>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</si>
  <si>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</si>
  <si>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</si>
  <si>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</si>
  <si>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</si>
  <si>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</si>
  <si>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</si>
  <si>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</si>
  <si>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</si>
  <si>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</si>
  <si>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</si>
  <si>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</si>
  <si>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</si>
  <si>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</si>
  <si>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</si>
  <si>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</si>
  <si>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</si>
  <si>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</si>
  <si>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</si>
  <si>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</si>
  <si>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</si>
  <si>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</si>
  <si>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</si>
  <si>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</si>
  <si>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</si>
  <si>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</si>
  <si>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</si>
  <si>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</si>
  <si>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</si>
  <si>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</si>
  <si>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</si>
  <si>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</si>
  <si>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</si>
  <si>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</si>
  <si>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</si>
  <si>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</si>
  <si>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</si>
  <si>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</si>
  <si>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</si>
  <si>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</si>
  <si>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</si>
  <si>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</si>
  <si>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</si>
  <si>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</si>
  <si>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</si>
  <si>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</si>
  <si>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</si>
  <si>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</si>
  <si>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</si>
  <si>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</si>
  <si>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</si>
  <si>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</si>
  <si>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</si>
  <si>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</si>
  <si>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</si>
  <si>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</si>
  <si>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</si>
  <si>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</si>
  <si>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</si>
  <si>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</si>
  <si>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</si>
  <si>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</si>
  <si>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</si>
  <si>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</si>
  <si>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</si>
  <si>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</si>
  <si>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</si>
  <si>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</si>
  <si>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</si>
  <si>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</si>
  <si>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</si>
  <si>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</si>
  <si>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</si>
  <si>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</si>
  <si>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</si>
  <si>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</si>
  <si>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</si>
  <si>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</si>
  <si>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</si>
  <si>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</si>
  <si>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</si>
  <si>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</si>
  <si>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</si>
  <si>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</si>
  <si>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</si>
  <si>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</si>
  <si>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</si>
  <si>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</si>
  <si>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</si>
  <si>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</si>
  <si>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</si>
  <si>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</si>
  <si>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</si>
  <si>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</si>
  <si>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</si>
  <si>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</si>
  <si>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</si>
  <si>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</si>
  <si>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</si>
  <si>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</si>
  <si>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</si>
  <si>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</si>
  <si>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</si>
  <si>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</si>
  <si>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</si>
  <si>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</si>
  <si>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</si>
  <si>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</si>
  <si>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</si>
  <si>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</si>
  <si>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</si>
  <si>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</si>
  <si>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</si>
  <si>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</si>
  <si>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</si>
  <si>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</si>
  <si>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</si>
  <si>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</si>
  <si>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</si>
  <si>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</si>
  <si>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</si>
  <si>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</si>
  <si>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</si>
  <si>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</si>
  <si>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</si>
  <si>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</si>
  <si>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</si>
  <si>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</si>
  <si>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</si>
  <si>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</si>
  <si>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</si>
  <si>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</si>
  <si>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</si>
  <si>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</si>
  <si>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</si>
  <si>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</si>
  <si>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</si>
  <si>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</si>
  <si>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</si>
  <si>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</si>
  <si>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</si>
  <si>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</si>
  <si>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</si>
  <si>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</si>
  <si>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</si>
  <si>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</si>
  <si>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</si>
  <si>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</si>
  <si>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</si>
  <si>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</si>
  <si>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</si>
  <si>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</si>
  <si>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</si>
  <si>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</si>
  <si>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</si>
  <si>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</si>
  <si>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</si>
  <si>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</si>
  <si>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</si>
  <si>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</si>
  <si>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</si>
  <si>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</si>
  <si>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</si>
  <si>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</si>
  <si>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</si>
  <si>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</si>
  <si>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</si>
  <si>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</si>
  <si>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</si>
  <si>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</si>
  <si>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</si>
  <si>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</si>
  <si>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</si>
  <si>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</si>
  <si>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</si>
  <si>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</si>
  <si>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</si>
  <si>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</si>
  <si>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</si>
  <si>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</si>
  <si>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</si>
  <si>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</si>
  <si>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</si>
  <si>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</si>
  <si>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</si>
  <si>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</si>
  <si>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</si>
  <si>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</si>
  <si>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</si>
  <si>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</si>
  <si>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</si>
  <si>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</si>
  <si>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</si>
  <si>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</si>
  <si>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</si>
  <si>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</si>
  <si>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</si>
  <si>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</si>
  <si>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</si>
  <si>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</si>
  <si>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</si>
  <si>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</si>
  <si>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</si>
  <si>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</si>
  <si>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</si>
  <si>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</si>
  <si>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</si>
  <si>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</si>
  <si>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</si>
  <si>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</si>
  <si>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</si>
  <si>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</si>
  <si>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</si>
  <si>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</si>
  <si>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</si>
  <si>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</si>
  <si>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</si>
  <si>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</si>
  <si>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</si>
  <si>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</si>
  <si>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</si>
  <si>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</si>
  <si>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</si>
  <si>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</si>
  <si>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</si>
  <si>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</si>
  <si>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</si>
  <si>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</si>
  <si>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</si>
  <si>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</si>
  <si>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</si>
  <si>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</si>
  <si>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</si>
  <si>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</si>
  <si>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</si>
  <si>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</si>
  <si>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</si>
  <si>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</si>
  <si>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</si>
  <si>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</si>
  <si>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</si>
  <si>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</si>
  <si>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</si>
  <si>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</si>
  <si>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</si>
  <si>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</si>
  <si>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</si>
  <si>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</si>
  <si>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</si>
  <si>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</si>
  <si>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</si>
  <si>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</si>
  <si>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</si>
  <si>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</si>
  <si>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</si>
  <si>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</si>
  <si>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</si>
  <si>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</si>
  <si>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</si>
  <si>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</si>
  <si>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</si>
  <si>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</si>
  <si>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</si>
  <si>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</si>
  <si>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</si>
  <si>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</si>
  <si>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</si>
  <si>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</si>
  <si>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</si>
  <si>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</si>
  <si>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</si>
  <si>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</si>
  <si>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</si>
  <si>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</si>
  <si>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</si>
  <si>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</si>
  <si>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</si>
  <si>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</si>
  <si>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</si>
  <si>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</si>
  <si>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</si>
  <si>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</si>
  <si>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</si>
  <si>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</si>
  <si>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</si>
  <si>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</si>
  <si>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</si>
  <si>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</si>
  <si>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</si>
  <si>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</si>
  <si>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</si>
  <si>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</si>
  <si>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</si>
  <si>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</si>
  <si>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</si>
  <si>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</si>
  <si>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</si>
  <si>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</si>
  <si>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</si>
  <si>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</si>
  <si>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</si>
  <si>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</si>
  <si>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</si>
  <si>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</si>
  <si>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</si>
  <si>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</si>
  <si>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</si>
  <si>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</si>
  <si>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</si>
  <si>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</si>
  <si>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</si>
  <si>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</si>
  <si>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</si>
  <si>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</si>
  <si>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</si>
  <si>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</si>
  <si>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</si>
  <si>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</si>
  <si>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</si>
  <si>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</si>
  <si>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</si>
  <si>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</si>
  <si>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</si>
  <si>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</si>
  <si>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</si>
  <si>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</si>
  <si>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</si>
  <si>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</si>
  <si>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</si>
  <si>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</si>
  <si>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</si>
  <si>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</si>
  <si>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</si>
  <si>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</si>
  <si>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</si>
  <si>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</si>
  <si>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</si>
  <si>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</si>
  <si>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</si>
  <si>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</si>
  <si>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</si>
  <si>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</si>
  <si>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</si>
  <si>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</si>
  <si>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</si>
  <si>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</si>
  <si>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</si>
  <si>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</si>
  <si>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</si>
  <si>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</si>
  <si>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</si>
  <si>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</si>
  <si>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</si>
  <si>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</si>
  <si>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</si>
  <si>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</si>
  <si>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</si>
  <si>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</si>
  <si>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</si>
  <si>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</si>
  <si>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</si>
  <si>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</si>
  <si>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</si>
  <si>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</si>
  <si>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</si>
  <si>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</si>
  <si>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</si>
  <si>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</si>
  <si>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</si>
  <si>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</si>
  <si>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</si>
  <si>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</si>
  <si>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</si>
  <si>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</si>
  <si>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</si>
  <si>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</si>
  <si>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</si>
  <si>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</si>
  <si>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</si>
  <si>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</si>
  <si>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</si>
  <si>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</si>
  <si>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</si>
  <si>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</si>
  <si>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</si>
  <si>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</si>
  <si>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</si>
  <si>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</si>
  <si>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</si>
  <si>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</si>
  <si>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</si>
  <si>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</si>
  <si>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</si>
  <si>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</si>
  <si>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</si>
  <si>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</si>
  <si>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</si>
  <si>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</si>
  <si>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</si>
  <si>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</si>
  <si>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</si>
  <si>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</si>
  <si>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</si>
  <si>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</si>
  <si>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</si>
  <si>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</si>
  <si>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</si>
  <si>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</si>
  <si>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</si>
  <si>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</si>
  <si>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</si>
  <si>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</si>
  <si>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</si>
  <si>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</si>
  <si>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</si>
  <si>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</si>
  <si>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</si>
  <si>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</si>
  <si>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</si>
  <si>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</si>
  <si>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</si>
  <si>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</si>
  <si>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</si>
  <si>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</si>
  <si>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</si>
  <si>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</si>
  <si>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</si>
  <si>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</si>
  <si>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</si>
  <si>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</si>
  <si>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</si>
  <si>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</si>
  <si>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</si>
  <si>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</si>
  <si>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</si>
  <si>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</si>
  <si>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</si>
  <si>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</si>
  <si>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</si>
  <si>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</si>
  <si>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</si>
  <si>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</si>
  <si>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</si>
  <si>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</si>
  <si>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</si>
  <si>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</si>
  <si>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</si>
  <si>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</si>
  <si>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</si>
  <si>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</si>
  <si>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</si>
  <si>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</si>
  <si>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</si>
  <si>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</si>
  <si>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</si>
  <si>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</si>
  <si>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</si>
  <si>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</si>
  <si>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</si>
  <si>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</si>
  <si>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</si>
  <si>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</si>
  <si>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</si>
  <si>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</si>
  <si>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</si>
  <si>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</si>
  <si>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</si>
  <si>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</si>
  <si>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</si>
  <si>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</si>
  <si>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</si>
  <si>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</si>
  <si>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</si>
  <si>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</si>
  <si>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</si>
  <si>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</si>
  <si>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</si>
  <si>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</si>
  <si>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</si>
  <si>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</si>
  <si>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</si>
  <si>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</si>
  <si>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</si>
  <si>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</si>
  <si>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</si>
  <si>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</si>
  <si>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</si>
  <si>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</si>
  <si>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</si>
  <si>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</si>
  <si>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</si>
  <si>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</si>
  <si>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</si>
  <si>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</si>
  <si>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</si>
  <si>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</si>
  <si>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</si>
  <si>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</si>
  <si>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</si>
  <si>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</si>
  <si>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</si>
  <si>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</si>
  <si>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</si>
  <si>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</si>
  <si>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</si>
  <si>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</si>
  <si>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</si>
  <si>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</si>
  <si>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</si>
  <si>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</si>
  <si>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</si>
  <si>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</si>
  <si>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</si>
  <si>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</si>
  <si>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</si>
  <si>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</si>
  <si>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</si>
  <si>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</si>
  <si>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</si>
  <si>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</si>
  <si>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</si>
  <si>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</si>
  <si>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</si>
  <si>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</si>
  <si>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</si>
  <si>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</si>
  <si>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</si>
  <si>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</si>
  <si>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</si>
  <si>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</si>
  <si>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</si>
  <si>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</si>
  <si>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</si>
  <si>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</si>
  <si>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</si>
  <si>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</si>
  <si>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</si>
  <si>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</si>
  <si>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</si>
  <si>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</si>
  <si>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</si>
  <si>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</si>
  <si>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</si>
  <si>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</si>
  <si>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</si>
  <si>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</si>
  <si>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</si>
  <si>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</si>
  <si>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</si>
  <si>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</si>
  <si>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</si>
  <si>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</si>
  <si>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</si>
  <si>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</si>
  <si>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</si>
  <si>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</si>
  <si>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</si>
  <si>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</si>
  <si>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</si>
  <si>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</si>
  <si>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</si>
  <si>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</si>
  <si>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</si>
  <si>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</si>
  <si>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</si>
  <si>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</si>
  <si>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</si>
  <si>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</si>
  <si>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</si>
  <si>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</si>
  <si>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</si>
  <si>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</si>
  <si>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</si>
  <si>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</si>
  <si>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</si>
  <si>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</si>
  <si>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</si>
  <si>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</si>
  <si>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</si>
  <si>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</si>
  <si>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</si>
  <si>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</si>
  <si>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</si>
  <si>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</si>
  <si>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</si>
  <si>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</si>
  <si>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</si>
  <si>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</si>
  <si>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</si>
  <si>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</si>
  <si>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</si>
  <si>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</si>
  <si>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</si>
  <si>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</si>
  <si>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</si>
  <si>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</si>
  <si>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</si>
  <si>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</si>
  <si>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</si>
  <si>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</si>
  <si>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</si>
  <si>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</si>
  <si>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</si>
  <si>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</si>
  <si>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</si>
  <si>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</si>
  <si>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</si>
  <si>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</si>
  <si>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</si>
  <si>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</si>
  <si>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</si>
  <si>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</si>
  <si>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</si>
  <si>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</si>
  <si>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</si>
  <si>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</si>
  <si>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</si>
  <si>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</si>
  <si>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</si>
  <si>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</si>
  <si>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</si>
  <si>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</si>
  <si>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</si>
  <si>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</si>
  <si>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</si>
  <si>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</si>
  <si>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</si>
  <si>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</si>
  <si>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</si>
  <si>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</si>
  <si>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</si>
  <si>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</si>
  <si>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</si>
  <si>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</si>
  <si>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</si>
  <si>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</si>
  <si>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</si>
  <si>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</si>
  <si>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</si>
  <si>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</si>
  <si>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</si>
  <si>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</si>
  <si>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</si>
  <si>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</si>
  <si>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</si>
  <si>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</si>
  <si>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</si>
  <si>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</si>
  <si>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</si>
  <si>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</si>
  <si>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</si>
  <si>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</si>
  <si>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</si>
  <si>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</si>
  <si>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</si>
  <si>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</si>
  <si>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</si>
  <si>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</si>
  <si>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</si>
  <si>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</si>
  <si>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</si>
  <si>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</si>
  <si>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</si>
  <si>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</si>
  <si>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</si>
  <si>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</si>
  <si>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</si>
  <si>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</si>
  <si>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</si>
  <si>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</si>
  <si>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</si>
  <si>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</si>
  <si>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</si>
  <si>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</si>
  <si>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</si>
  <si>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</si>
  <si>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</si>
  <si>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</si>
  <si>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</si>
  <si>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</si>
  <si>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</si>
  <si>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</si>
  <si>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</si>
  <si>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</si>
  <si>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</si>
  <si>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</si>
  <si>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</si>
  <si>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</si>
  <si>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</si>
  <si>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</si>
  <si>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</si>
  <si>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</si>
  <si>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</si>
  <si>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</si>
  <si>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</si>
  <si>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</si>
  <si>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</si>
  <si>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</si>
  <si>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</si>
  <si>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</si>
  <si>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</si>
  <si>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</si>
  <si>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</si>
  <si>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</si>
  <si>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</si>
  <si>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</si>
  <si>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</si>
  <si>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</si>
  <si>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</si>
  <si>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</si>
  <si>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</si>
  <si>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</si>
  <si>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</si>
  <si>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</si>
  <si>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</si>
  <si>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</si>
  <si>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</si>
  <si>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</si>
  <si>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</si>
  <si>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</si>
  <si>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</si>
  <si>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</si>
  <si>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</si>
  <si>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</si>
  <si>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</si>
  <si>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</si>
  <si>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</si>
  <si>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</si>
  <si>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</si>
  <si>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</si>
  <si>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</si>
  <si>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</si>
  <si>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</si>
  <si>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</si>
  <si>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</si>
  <si>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</si>
  <si>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</si>
  <si>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</si>
  <si>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</si>
  <si>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</si>
  <si>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</si>
  <si>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</si>
  <si>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</si>
  <si>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</si>
  <si>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</si>
  <si>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</si>
  <si>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</si>
  <si>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</si>
  <si>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</si>
  <si>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</si>
  <si>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</si>
  <si>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</si>
  <si>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</si>
  <si>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</si>
  <si>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</si>
  <si>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</si>
  <si>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</si>
  <si>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</si>
  <si>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</si>
  <si>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</si>
  <si>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</si>
  <si>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</si>
  <si>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</si>
  <si>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</si>
  <si>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</si>
  <si>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</si>
  <si>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</si>
  <si>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</si>
  <si>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</si>
  <si>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</si>
  <si>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</si>
  <si>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</si>
  <si>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</si>
  <si>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</si>
  <si>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</si>
  <si>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</si>
  <si>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</si>
  <si>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</si>
  <si>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</si>
  <si>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</si>
  <si>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</si>
  <si>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</si>
  <si>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</si>
  <si>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</si>
  <si>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</si>
  <si>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</si>
  <si>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</si>
  <si>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</si>
  <si>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</si>
  <si>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</si>
  <si>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</si>
  <si>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</si>
  <si>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</si>
  <si>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</si>
  <si>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</si>
  <si>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</si>
  <si>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</si>
  <si>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</si>
  <si>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</si>
  <si>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</si>
  <si>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</si>
  <si>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</si>
  <si>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</si>
  <si>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</si>
  <si>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</si>
  <si>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</si>
  <si>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</si>
  <si>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</si>
  <si>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</si>
  <si>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</si>
  <si>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</si>
  <si>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</si>
  <si>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</si>
  <si>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</si>
  <si>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</si>
  <si>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</si>
  <si>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</si>
  <si>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</si>
  <si>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</si>
  <si>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</si>
  <si>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</si>
  <si>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</si>
  <si>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</si>
  <si>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</si>
  <si>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</si>
  <si>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</si>
  <si>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</si>
  <si>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</si>
  <si>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</si>
  <si>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</si>
  <si>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</si>
  <si>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</si>
  <si>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</si>
  <si>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</si>
  <si>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</si>
  <si>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</si>
  <si>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</si>
  <si>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</si>
  <si>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</si>
  <si>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</si>
  <si>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</si>
  <si>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</si>
  <si>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</si>
  <si>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</si>
  <si>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</si>
  <si>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</si>
  <si>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</si>
  <si>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</si>
  <si>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</si>
  <si>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</si>
  <si>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</si>
  <si>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</si>
  <si>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</si>
  <si>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</si>
  <si>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</si>
  <si>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</si>
  <si>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</si>
  <si>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</si>
  <si>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</si>
  <si>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</si>
  <si>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</si>
  <si>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</si>
  <si>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</si>
  <si>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</si>
  <si>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</si>
  <si>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</si>
  <si>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</si>
  <si>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</si>
  <si>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</si>
  <si>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</si>
  <si>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</si>
  <si>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</si>
  <si>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</si>
  <si>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</si>
  <si>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</si>
  <si>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</si>
  <si>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</si>
  <si>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</si>
  <si>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</si>
  <si>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</si>
  <si>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</si>
  <si>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</si>
  <si>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</si>
  <si>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</si>
  <si>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</si>
  <si>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</si>
  <si>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</si>
  <si>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</si>
  <si>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</si>
  <si>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</si>
  <si>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</si>
  <si>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</si>
  <si>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</si>
  <si>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</si>
  <si>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</si>
  <si>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</si>
  <si>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</si>
  <si>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</si>
  <si>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</si>
  <si>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</si>
  <si>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</si>
  <si>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</si>
  <si>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</si>
  <si>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</si>
  <si>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</si>
  <si>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</si>
  <si>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</si>
  <si>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</si>
  <si>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</si>
  <si>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</si>
  <si>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</si>
  <si>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</si>
  <si>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</si>
  <si>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</si>
  <si>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</si>
  <si>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</si>
  <si>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</si>
  <si>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</si>
  <si>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</si>
  <si>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</si>
  <si>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</si>
  <si>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</si>
  <si>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</si>
  <si>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</si>
  <si>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</si>
  <si>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</si>
  <si>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</si>
  <si>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</si>
  <si>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</si>
  <si>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</si>
  <si>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</si>
  <si>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</si>
  <si>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</si>
  <si>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</si>
  <si>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</si>
  <si>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</si>
  <si>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</si>
  <si>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</si>
  <si>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</si>
  <si>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</si>
  <si>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</si>
  <si>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</si>
  <si>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</si>
  <si>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</si>
  <si>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</si>
  <si>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</si>
  <si>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</si>
  <si>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</si>
  <si>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</si>
  <si>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</si>
  <si>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</si>
  <si>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</si>
  <si>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</si>
  <si>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</si>
  <si>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</si>
  <si>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</si>
  <si>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</si>
  <si>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</si>
  <si>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</si>
  <si>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</si>
  <si>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</si>
  <si>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</si>
  <si>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</si>
  <si>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</si>
  <si>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</si>
  <si>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</si>
  <si>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</si>
  <si>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</si>
  <si>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</si>
  <si>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</si>
  <si>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</si>
  <si>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</si>
  <si>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</si>
  <si>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</si>
  <si>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</si>
  <si>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</si>
  <si>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</si>
  <si>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</si>
  <si>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</si>
  <si>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</si>
  <si>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</si>
  <si>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</si>
  <si>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</si>
  <si>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</si>
  <si>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</si>
  <si>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</si>
  <si>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</si>
  <si>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</si>
  <si>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</si>
  <si>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</si>
  <si>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</si>
  <si>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</si>
  <si>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</si>
  <si>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</si>
  <si>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</si>
  <si>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</si>
  <si>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</si>
  <si>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</si>
  <si>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</si>
  <si>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</si>
  <si>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</si>
  <si>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</si>
  <si>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</si>
  <si>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</si>
  <si>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</si>
  <si>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</si>
  <si>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</si>
  <si>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</si>
  <si>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</si>
  <si>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</si>
  <si>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</si>
  <si>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</si>
  <si>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</si>
  <si>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</si>
  <si>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</si>
  <si>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</si>
  <si>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</si>
  <si>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</si>
  <si>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</si>
  <si>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</si>
  <si>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</si>
  <si>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</si>
  <si>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</si>
  <si>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</si>
  <si>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</si>
  <si>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</si>
  <si>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</si>
  <si>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</si>
  <si>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</si>
  <si>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</si>
  <si>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</si>
  <si>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</si>
  <si>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</si>
  <si>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</si>
  <si>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</si>
  <si>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</si>
  <si>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</si>
  <si>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</si>
  <si>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</si>
  <si>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</si>
  <si>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Gibraltar</t>
  </si>
  <si>
    <t>Michael Landis</t>
  </si>
  <si>
    <t>mlandis@cityofgibraltar.net</t>
  </si>
  <si>
    <t>734-676-3900</t>
  </si>
  <si>
    <t>City of Gibraltar Retiree Medical Plan</t>
  </si>
  <si>
    <t>Level Dollar</t>
  </si>
  <si>
    <t>12</t>
  </si>
  <si>
    <t>Yes</t>
  </si>
  <si>
    <t>General Employees Retirement System</t>
  </si>
  <si>
    <t>Public Safety Officers Pension System</t>
  </si>
  <si>
    <t>Level Percent</t>
  </si>
  <si>
    <t>No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</si>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</sst>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topLeftCell="A23" zoomScaleNormal="100" workbookViewId="0">
      <pane xSplit="3" topLeftCell="D1" activePane="topRight" state="frozenSplit"/>
      <selection activeCell="C44" sqref="A1:C1048576"/>
      <selection pane="topRight" activeCell="G57" sqref="G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2" t="s">
        <v>7480</v>
      </c>
      <c r="B2" s="222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6" t="s">
        <v>7302</v>
      </c>
      <c r="B3" s="226"/>
      <c r="C3" s="226"/>
      <c r="D3" s="226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5461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June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2021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/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7495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7496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7501</v>
      </c>
      <c r="D15" s="223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 t="s">
        <v>7502</v>
      </c>
      <c r="D16" s="224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4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4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5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3" t="s">
        <v>7260</v>
      </c>
      <c r="C21" s="213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2" t="s">
        <v>7482</v>
      </c>
      <c r="C22" s="233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4" t="s">
        <v>7</v>
      </c>
      <c r="C23" s="235"/>
      <c r="D23" s="92" t="s">
        <v>7305</v>
      </c>
      <c r="E23" s="92" t="s">
        <v>7251</v>
      </c>
      <c r="F23" s="91" t="str">
        <f>IF(C15=0,"", C15)</f>
        <v>General Employees Retirement System</v>
      </c>
      <c r="G23" s="91" t="str">
        <f>IF(C16=0,"", C16)</f>
        <v>Public Safety Officers Pension System</v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14" t="s">
        <v>7235</v>
      </c>
      <c r="C25" s="215"/>
      <c r="D25" s="25" t="s">
        <v>3</v>
      </c>
      <c r="E25" s="22" t="s">
        <v>7252</v>
      </c>
      <c r="F25" s="183">
        <v>2365553</v>
      </c>
      <c r="G25" s="183">
        <v>11558662</v>
      </c>
      <c r="H25" s="183"/>
      <c r="I25" s="183"/>
      <c r="J25" s="184"/>
    </row>
    <row r="26" spans="1:19" x14ac:dyDescent="0.25">
      <c r="A26" s="75">
        <v>5</v>
      </c>
      <c r="B26" s="216" t="s">
        <v>11</v>
      </c>
      <c r="C26" s="217"/>
      <c r="D26" s="21" t="s">
        <v>3</v>
      </c>
      <c r="E26" s="20" t="s">
        <v>7252</v>
      </c>
      <c r="F26" s="185">
        <v>1731707</v>
      </c>
      <c r="G26" s="185">
        <v>8612658</v>
      </c>
      <c r="H26" s="185"/>
      <c r="I26" s="185"/>
      <c r="J26" s="186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7252</v>
      </c>
      <c r="F27" s="187">
        <f>IFERROR(F25/F26,"")</f>
        <v>1.3660238134973179</v>
      </c>
      <c r="G27" s="187">
        <f>IFERROR(G25/G26,"")</f>
        <v>1.342055147203105</v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6" t="s">
        <v>9</v>
      </c>
      <c r="C28" s="217"/>
      <c r="D28" s="21" t="s">
        <v>3</v>
      </c>
      <c r="E28" s="20" t="s">
        <v>7252</v>
      </c>
      <c r="F28" s="185">
        <v>5385</v>
      </c>
      <c r="G28" s="185">
        <v>110073</v>
      </c>
      <c r="H28" s="185"/>
      <c r="I28" s="185"/>
      <c r="J28" s="189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3">
        <v>4467086</v>
      </c>
      <c r="G29" s="183">
        <v>4467086</v>
      </c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91">
        <f>IFERROR(SUM($F$28:$J$28)/F29,"")</f>
        <v>2.5846379496611439E-2</v>
      </c>
      <c r="G30" s="191">
        <f>IFERROR(SUM($F$28:$J$28)/G29,"")</f>
        <v>2.5846379496611439E-2</v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0" t="s">
        <v>7264</v>
      </c>
      <c r="C31" s="221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16" t="s">
        <v>7239</v>
      </c>
      <c r="C32" s="217"/>
      <c r="D32" s="85" t="s">
        <v>7478</v>
      </c>
      <c r="E32" s="28" t="s">
        <v>7292</v>
      </c>
      <c r="F32" s="193">
        <v>3</v>
      </c>
      <c r="G32" s="194">
        <v>9</v>
      </c>
      <c r="H32" s="194"/>
      <c r="I32" s="194"/>
      <c r="J32" s="195"/>
    </row>
    <row r="33" spans="1:17" ht="31.5" x14ac:dyDescent="0.25">
      <c r="A33" s="77">
        <v>12</v>
      </c>
      <c r="B33" s="214" t="s">
        <v>7309</v>
      </c>
      <c r="C33" s="215"/>
      <c r="D33" s="121" t="s">
        <v>7478</v>
      </c>
      <c r="E33" s="29" t="s">
        <v>7292</v>
      </c>
      <c r="F33" s="196">
        <v>1</v>
      </c>
      <c r="G33" s="197">
        <v>0</v>
      </c>
      <c r="H33" s="197"/>
      <c r="I33" s="197"/>
      <c r="J33" s="198"/>
    </row>
    <row r="34" spans="1:17" ht="31.5" x14ac:dyDescent="0.25">
      <c r="A34" s="75">
        <v>13</v>
      </c>
      <c r="B34" s="216" t="s">
        <v>7265</v>
      </c>
      <c r="C34" s="217"/>
      <c r="D34" s="85" t="s">
        <v>7478</v>
      </c>
      <c r="E34" s="28" t="s">
        <v>7293</v>
      </c>
      <c r="F34" s="193">
        <v>1</v>
      </c>
      <c r="G34" s="194">
        <v>13</v>
      </c>
      <c r="H34" s="194"/>
      <c r="I34" s="194"/>
      <c r="J34" s="195"/>
    </row>
    <row r="35" spans="1:17" x14ac:dyDescent="0.25">
      <c r="A35" s="82">
        <v>14</v>
      </c>
      <c r="B35" s="220" t="s">
        <v>7262</v>
      </c>
      <c r="C35" s="221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16" t="s">
        <v>7310</v>
      </c>
      <c r="C36" s="217"/>
      <c r="D36" s="85" t="s">
        <v>7479</v>
      </c>
      <c r="E36" s="87" t="s">
        <v>7294</v>
      </c>
      <c r="F36" s="199">
        <v>0.2412</v>
      </c>
      <c r="G36" s="199">
        <v>6.5000000000000002E-2</v>
      </c>
      <c r="H36" s="199"/>
      <c r="I36" s="199"/>
      <c r="J36" s="200"/>
    </row>
    <row r="37" spans="1:17" s="15" customFormat="1" ht="31.5" x14ac:dyDescent="0.25">
      <c r="A37" s="77">
        <v>16</v>
      </c>
      <c r="B37" s="214" t="s">
        <v>7311</v>
      </c>
      <c r="C37" s="215"/>
      <c r="D37" s="122" t="s">
        <v>7479</v>
      </c>
      <c r="E37" s="58" t="s">
        <v>7294</v>
      </c>
      <c r="F37" s="201">
        <v>0.10680000000000001</v>
      </c>
      <c r="G37" s="201">
        <v>5.5E-2</v>
      </c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16" t="s">
        <v>7312</v>
      </c>
      <c r="C38" s="217"/>
      <c r="D38" s="85" t="s">
        <v>7479</v>
      </c>
      <c r="E38" s="87" t="s">
        <v>7294</v>
      </c>
      <c r="F38" s="199"/>
      <c r="G38" s="199"/>
      <c r="H38" s="199"/>
      <c r="I38" s="199"/>
      <c r="J38" s="200"/>
    </row>
    <row r="39" spans="1:17" x14ac:dyDescent="0.25">
      <c r="A39" s="82">
        <v>18</v>
      </c>
      <c r="B39" s="220" t="s">
        <v>7263</v>
      </c>
      <c r="C39" s="221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16" t="s">
        <v>7240</v>
      </c>
      <c r="C40" s="217"/>
      <c r="D40" s="85" t="s">
        <v>7478</v>
      </c>
      <c r="E40" s="28" t="s">
        <v>7295</v>
      </c>
      <c r="F40" s="203">
        <v>5.3499999999999999E-2</v>
      </c>
      <c r="G40" s="204">
        <v>6.5000000000000002E-2</v>
      </c>
      <c r="H40" s="204"/>
      <c r="I40" s="204"/>
      <c r="J40" s="205"/>
    </row>
    <row r="41" spans="1:17" ht="31.5" x14ac:dyDescent="0.25">
      <c r="A41" s="77">
        <v>20</v>
      </c>
      <c r="B41" s="214" t="s">
        <v>7277</v>
      </c>
      <c r="C41" s="215"/>
      <c r="D41" s="121" t="s">
        <v>7478</v>
      </c>
      <c r="E41" s="29" t="s">
        <v>7296</v>
      </c>
      <c r="F41" s="206" t="s">
        <v>7498</v>
      </c>
      <c r="G41" s="206" t="s">
        <v>7503</v>
      </c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16" t="s">
        <v>7278</v>
      </c>
      <c r="C42" s="217"/>
      <c r="D42" s="85" t="s">
        <v>7478</v>
      </c>
      <c r="E42" s="28" t="s">
        <v>7296</v>
      </c>
      <c r="F42" s="208" t="s">
        <v>7505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14" t="s">
        <v>7289</v>
      </c>
      <c r="C43" s="215"/>
      <c r="D43" s="121" t="s">
        <v>7478</v>
      </c>
      <c r="E43" s="29" t="s">
        <v>7297</v>
      </c>
      <c r="F43" s="197" t="s">
        <v>7500</v>
      </c>
      <c r="G43" s="197" t="s">
        <v>7504</v>
      </c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2365553</v>
      </c>
      <c r="G45" s="183">
        <v>11558662</v>
      </c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1731707</v>
      </c>
      <c r="G46" s="185">
        <v>8612658</v>
      </c>
      <c r="H46" s="185"/>
      <c r="I46" s="185"/>
      <c r="J46" s="186"/>
      <c r="K46" s="2"/>
      <c r="L46" s="2"/>
    </row>
    <row r="47" spans="1:17" x14ac:dyDescent="0.25">
      <c r="A47" s="77">
        <v>26</v>
      </c>
      <c r="B47" s="214" t="s">
        <v>7275</v>
      </c>
      <c r="C47" s="215"/>
      <c r="D47" s="122" t="s">
        <v>2</v>
      </c>
      <c r="E47" s="22" t="s">
        <v>7276</v>
      </c>
      <c r="F47" s="187">
        <f>IFERROR(F45/F46,"")</f>
        <v>1.3660238134973179</v>
      </c>
      <c r="G47" s="187">
        <f>IFERROR(G45/G46,"")</f>
        <v>1.342055147203105</v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6153</v>
      </c>
      <c r="G48" s="185">
        <v>110073</v>
      </c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2.6018303654776292E-2</v>
      </c>
      <c r="G49" s="187">
        <f t="shared" ref="G49:J49" si="1">IFERROR(SUM($F$48:$J$48)/G29,"")</f>
        <v>2.6018303654776292E-2</v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8" t="s">
        <v>7298</v>
      </c>
      <c r="C50" s="219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14" t="s">
        <v>7234</v>
      </c>
      <c r="C51" s="215"/>
      <c r="D51" s="118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0" t="s">
        <v>7314</v>
      </c>
      <c r="C53" s="221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2" t="s">
        <v>7483</v>
      </c>
      <c r="C54" s="23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40" t="s">
        <v>7484</v>
      </c>
      <c r="C55" s="241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40" t="s">
        <v>7485</v>
      </c>
      <c r="C56" s="241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2" t="s">
        <v>7486</v>
      </c>
      <c r="C57" s="23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2" t="s">
        <v>7487</v>
      </c>
      <c r="B59" s="243"/>
      <c r="C59" s="243"/>
      <c r="D59" s="243"/>
      <c r="E59" s="243"/>
      <c r="F59" s="244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opLeftCell="A46" zoomScaleNormal="100" workbookViewId="0">
      <pane xSplit="3" topLeftCell="D1" activePane="topRight" state="frozenSplit"/>
      <selection activeCell="D30" sqref="D30"/>
      <selection pane="topRight" activeCell="F53" sqref="F53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2" t="s">
        <v>0</v>
      </c>
      <c r="B1" s="222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2" t="s">
        <v>7480</v>
      </c>
      <c r="B2" s="222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5" t="s">
        <v>7303</v>
      </c>
      <c r="B3" s="245"/>
      <c r="C3" s="245"/>
      <c r="D3" s="245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">
        <v>7493</v>
      </c>
      <c r="D5" s="25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">
        <v>5461</v>
      </c>
      <c r="D6" s="25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City</v>
      </c>
      <c r="D7" s="25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June</v>
      </c>
      <c r="D8" s="25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v>2021</v>
      </c>
      <c r="D9" s="25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">
        <v>7494</v>
      </c>
      <c r="D10" s="25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/>
      </c>
      <c r="D11" s="25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">
        <v>7495</v>
      </c>
      <c r="D12" s="25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">
        <v>7496</v>
      </c>
      <c r="D13" s="25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7497</v>
      </c>
      <c r="D15" s="257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58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58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58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59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6" t="s">
        <v>7260</v>
      </c>
      <c r="C21" s="267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6" t="s">
        <v>7482</v>
      </c>
      <c r="C22" s="217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4" t="s">
        <v>8</v>
      </c>
      <c r="C23" s="215"/>
      <c r="D23" s="92" t="s">
        <v>7305</v>
      </c>
      <c r="E23" s="92" t="s">
        <v>7251</v>
      </c>
      <c r="F23" s="91" t="str">
        <f>IF(C15=0,"", C15)</f>
        <v>City of Gibraltar Retiree Medical Plan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14" t="s">
        <v>7300</v>
      </c>
      <c r="C25" s="215"/>
      <c r="D25" s="22" t="s">
        <v>3</v>
      </c>
      <c r="E25" s="22" t="s">
        <v>7253</v>
      </c>
      <c r="F25" s="149">
        <v>757573</v>
      </c>
      <c r="G25" s="149"/>
      <c r="H25" s="149"/>
      <c r="I25" s="149"/>
      <c r="J25" s="150"/>
    </row>
    <row r="26" spans="1:19" x14ac:dyDescent="0.25">
      <c r="A26" s="75">
        <v>5</v>
      </c>
      <c r="B26" s="216" t="s">
        <v>7301</v>
      </c>
      <c r="C26" s="217"/>
      <c r="D26" s="20" t="s">
        <v>3</v>
      </c>
      <c r="E26" s="20" t="s">
        <v>7253</v>
      </c>
      <c r="F26" s="151">
        <v>6127600</v>
      </c>
      <c r="G26" s="151"/>
      <c r="H26" s="151"/>
      <c r="I26" s="151"/>
      <c r="J26" s="152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7253</v>
      </c>
      <c r="F27" s="153">
        <f>IFERROR(F25/F26,"")</f>
        <v>0.12363290684770546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6" t="s">
        <v>7304</v>
      </c>
      <c r="C28" s="217"/>
      <c r="D28" s="20" t="s">
        <v>3</v>
      </c>
      <c r="E28" s="20" t="s">
        <v>7253</v>
      </c>
      <c r="F28" s="151">
        <v>823348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64" t="s">
        <v>7287</v>
      </c>
      <c r="C29" s="265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16" t="s">
        <v>1</v>
      </c>
      <c r="C30" s="217"/>
      <c r="D30" s="20" t="s">
        <v>3</v>
      </c>
      <c r="E30" s="20" t="s">
        <v>7253</v>
      </c>
      <c r="F30" s="151">
        <v>4467086</v>
      </c>
      <c r="G30" s="151"/>
      <c r="H30" s="151"/>
      <c r="I30" s="151"/>
      <c r="J30" s="152"/>
    </row>
    <row r="31" spans="1:19" x14ac:dyDescent="0.25">
      <c r="A31" s="78">
        <v>9</v>
      </c>
      <c r="B31" s="214" t="s">
        <v>7236</v>
      </c>
      <c r="C31" s="215"/>
      <c r="D31" s="25" t="s">
        <v>2</v>
      </c>
      <c r="E31" s="22" t="s">
        <v>7253</v>
      </c>
      <c r="F31" s="153">
        <f>IFERROR(SUM($F$28:$J$28)/F30,"")</f>
        <v>0.18431433825093138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0" t="s">
        <v>7264</v>
      </c>
      <c r="C32" s="221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14" t="s">
        <v>7239</v>
      </c>
      <c r="C33" s="252"/>
      <c r="D33" s="120" t="s">
        <v>7478</v>
      </c>
      <c r="E33" s="29" t="s">
        <v>7286</v>
      </c>
      <c r="F33" s="157">
        <v>7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16" t="s">
        <v>7309</v>
      </c>
      <c r="C34" s="256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14" t="s">
        <v>7265</v>
      </c>
      <c r="C35" s="252"/>
      <c r="D35" s="120" t="s">
        <v>7478</v>
      </c>
      <c r="E35" s="29" t="s">
        <v>7286</v>
      </c>
      <c r="F35" s="157">
        <v>20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16" t="s">
        <v>7245</v>
      </c>
      <c r="C36" s="256"/>
      <c r="D36" s="134" t="s">
        <v>7313</v>
      </c>
      <c r="E36" s="28" t="s">
        <v>7259</v>
      </c>
      <c r="F36" s="151">
        <v>294078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0" t="s">
        <v>7262</v>
      </c>
      <c r="C37" s="221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16" t="s">
        <v>7241</v>
      </c>
      <c r="C38" s="256"/>
      <c r="D38" s="136" t="s">
        <v>7479</v>
      </c>
      <c r="E38" s="28" t="s">
        <v>7255</v>
      </c>
      <c r="F38" s="163">
        <v>6.0699999999999997E-2</v>
      </c>
      <c r="G38" s="163"/>
      <c r="H38" s="163"/>
      <c r="I38" s="163"/>
      <c r="J38" s="164"/>
    </row>
    <row r="39" spans="1:12" ht="31.5" x14ac:dyDescent="0.25">
      <c r="A39" s="78">
        <v>17</v>
      </c>
      <c r="B39" s="214" t="s">
        <v>7242</v>
      </c>
      <c r="C39" s="252"/>
      <c r="D39" s="137" t="s">
        <v>7479</v>
      </c>
      <c r="E39" s="29" t="s">
        <v>7255</v>
      </c>
      <c r="F39" s="165"/>
      <c r="G39" s="165"/>
      <c r="H39" s="165"/>
      <c r="I39" s="165"/>
      <c r="J39" s="166"/>
    </row>
    <row r="40" spans="1:12" ht="31.5" x14ac:dyDescent="0.25">
      <c r="A40" s="75">
        <v>18</v>
      </c>
      <c r="B40" s="216" t="s">
        <v>7243</v>
      </c>
      <c r="C40" s="256"/>
      <c r="D40" s="136" t="s">
        <v>7479</v>
      </c>
      <c r="E40" s="28" t="s">
        <v>7255</v>
      </c>
      <c r="F40" s="163"/>
      <c r="G40" s="163"/>
      <c r="H40" s="163"/>
      <c r="I40" s="163"/>
      <c r="J40" s="164"/>
    </row>
    <row r="41" spans="1:12" s="15" customFormat="1" x14ac:dyDescent="0.25">
      <c r="A41" s="83">
        <v>19</v>
      </c>
      <c r="B41" s="220" t="s">
        <v>7263</v>
      </c>
      <c r="C41" s="221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16" t="s">
        <v>7279</v>
      </c>
      <c r="C42" s="256"/>
      <c r="D42" s="119" t="s">
        <v>7478</v>
      </c>
      <c r="E42" s="28" t="s">
        <v>7254</v>
      </c>
      <c r="F42" s="163">
        <v>6.0699999999999997E-2</v>
      </c>
      <c r="G42" s="163"/>
      <c r="H42" s="163"/>
      <c r="I42" s="163"/>
      <c r="J42" s="164"/>
    </row>
    <row r="43" spans="1:12" ht="31.5" x14ac:dyDescent="0.25">
      <c r="A43" s="78">
        <v>21</v>
      </c>
      <c r="B43" s="214" t="s">
        <v>7244</v>
      </c>
      <c r="C43" s="252"/>
      <c r="D43" s="120" t="s">
        <v>7478</v>
      </c>
      <c r="E43" s="29" t="s">
        <v>7256</v>
      </c>
      <c r="F43" s="165">
        <v>6.0699999999999997E-2</v>
      </c>
      <c r="G43" s="165"/>
      <c r="H43" s="165"/>
      <c r="I43" s="165"/>
      <c r="J43" s="166"/>
    </row>
    <row r="44" spans="1:12" ht="31.5" x14ac:dyDescent="0.25">
      <c r="A44" s="75">
        <v>22</v>
      </c>
      <c r="B44" s="216" t="s">
        <v>7277</v>
      </c>
      <c r="C44" s="256"/>
      <c r="D44" s="119" t="s">
        <v>7478</v>
      </c>
      <c r="E44" s="28" t="s">
        <v>7257</v>
      </c>
      <c r="F44" s="167" t="s">
        <v>7498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14" t="s">
        <v>7278</v>
      </c>
      <c r="C45" s="252"/>
      <c r="D45" s="120" t="s">
        <v>7478</v>
      </c>
      <c r="E45" s="29" t="s">
        <v>7285</v>
      </c>
      <c r="F45" s="169" t="s">
        <v>7499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16" t="s">
        <v>7289</v>
      </c>
      <c r="C46" s="256"/>
      <c r="D46" s="119" t="s">
        <v>7478</v>
      </c>
      <c r="E46" s="28" t="s">
        <v>7257</v>
      </c>
      <c r="F46" s="171" t="s">
        <v>7500</v>
      </c>
      <c r="G46" s="171"/>
      <c r="H46" s="171"/>
      <c r="I46" s="171"/>
      <c r="J46" s="172"/>
    </row>
    <row r="47" spans="1:12" ht="31.5" x14ac:dyDescent="0.25">
      <c r="A47" s="78">
        <v>25</v>
      </c>
      <c r="B47" s="214" t="s">
        <v>7315</v>
      </c>
      <c r="C47" s="252"/>
      <c r="D47" s="120" t="s">
        <v>7478</v>
      </c>
      <c r="E47" s="29"/>
      <c r="F47" s="173">
        <v>7.4999999999999997E-2</v>
      </c>
      <c r="G47" s="173"/>
      <c r="H47" s="173"/>
      <c r="I47" s="173"/>
      <c r="J47" s="174"/>
    </row>
    <row r="48" spans="1:12" ht="31.5" x14ac:dyDescent="0.25">
      <c r="A48" s="75">
        <v>26</v>
      </c>
      <c r="B48" s="216" t="s">
        <v>7316</v>
      </c>
      <c r="C48" s="256"/>
      <c r="D48" s="119" t="s">
        <v>7478</v>
      </c>
      <c r="E48" s="28" t="s">
        <v>7258</v>
      </c>
      <c r="F48" s="163">
        <v>4.4999999999999998E-2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0" t="s">
        <v>7272</v>
      </c>
      <c r="C49" s="221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16" t="s">
        <v>7273</v>
      </c>
      <c r="C50" s="256"/>
      <c r="D50" s="119" t="s">
        <v>7478</v>
      </c>
      <c r="E50" s="20" t="s">
        <v>7276</v>
      </c>
      <c r="F50" s="151">
        <v>757573</v>
      </c>
      <c r="G50" s="151"/>
      <c r="H50" s="151"/>
      <c r="I50" s="151"/>
      <c r="J50" s="152"/>
    </row>
    <row r="51" spans="1:19" ht="31.5" x14ac:dyDescent="0.25">
      <c r="A51" s="78">
        <v>29</v>
      </c>
      <c r="B51" s="214" t="s">
        <v>7274</v>
      </c>
      <c r="C51" s="252"/>
      <c r="D51" s="120" t="s">
        <v>7478</v>
      </c>
      <c r="E51" s="22" t="s">
        <v>7276</v>
      </c>
      <c r="F51" s="149">
        <v>6175951</v>
      </c>
      <c r="G51" s="149"/>
      <c r="H51" s="149"/>
      <c r="I51" s="149"/>
      <c r="J51" s="150"/>
    </row>
    <row r="52" spans="1:19" x14ac:dyDescent="0.25">
      <c r="A52" s="75">
        <v>30</v>
      </c>
      <c r="B52" s="216" t="s">
        <v>7275</v>
      </c>
      <c r="C52" s="256"/>
      <c r="D52" s="134" t="s">
        <v>2</v>
      </c>
      <c r="E52" s="20" t="s">
        <v>7276</v>
      </c>
      <c r="F52" s="175">
        <f>IFERROR(F50/F51,"")</f>
        <v>0.12266499523717077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4" t="s">
        <v>7299</v>
      </c>
      <c r="C53" s="252"/>
      <c r="D53" s="120" t="s">
        <v>7478</v>
      </c>
      <c r="E53" s="22" t="s">
        <v>7276</v>
      </c>
      <c r="F53" s="149">
        <v>826953</v>
      </c>
      <c r="G53" s="149"/>
      <c r="H53" s="149"/>
      <c r="I53" s="149"/>
      <c r="J53" s="150"/>
    </row>
    <row r="54" spans="1:19" x14ac:dyDescent="0.25">
      <c r="A54" s="75">
        <v>32</v>
      </c>
      <c r="B54" s="216" t="s">
        <v>7236</v>
      </c>
      <c r="C54" s="256"/>
      <c r="D54" s="134" t="s">
        <v>2</v>
      </c>
      <c r="E54" s="20" t="s">
        <v>7276</v>
      </c>
      <c r="F54" s="175">
        <f>IFERROR(SUM($F$53:$J$53)/F30,"")</f>
        <v>0.18512135204023383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0" t="s">
        <v>7250</v>
      </c>
      <c r="C55" s="221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46" t="s">
        <v>7266</v>
      </c>
      <c r="C56" s="247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48" t="s">
        <v>7268</v>
      </c>
      <c r="C57" s="249"/>
      <c r="D57" s="141" t="s">
        <v>7267</v>
      </c>
      <c r="E57" s="62" t="s">
        <v>7270</v>
      </c>
      <c r="F57" s="179" t="s">
        <v>7247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50" t="s">
        <v>7234</v>
      </c>
      <c r="C58" s="251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YES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0" t="s">
        <v>7314</v>
      </c>
      <c r="C60" s="221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61" t="s">
        <v>7488</v>
      </c>
      <c r="C61" s="261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2" t="s">
        <v>7484</v>
      </c>
      <c r="C62" s="262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3" t="s">
        <v>7489</v>
      </c>
      <c r="C63" s="263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60" t="s">
        <v>7486</v>
      </c>
      <c r="C64" s="260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2" t="s">
        <v>7491</v>
      </c>
      <c r="B66" s="243"/>
      <c r="C66" s="243"/>
      <c r="D66" s="243"/>
      <c r="E66" s="243"/>
      <c r="F66" s="244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Aimee MacEwen</cp:lastModifiedBy>
  <cp:lastPrinted>2019-01-02T20:12:17Z</cp:lastPrinted>
  <dcterms:created xsi:type="dcterms:W3CDTF">2017-12-11T13:11:46Z</dcterms:created>
  <dcterms:modified xsi:type="dcterms:W3CDTF">2021-12-15T15:57:08Z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